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І КЛ" sheetId="1" r:id="rId1"/>
    <sheet name="ім. 1 клас" sheetId="5" r:id="rId2"/>
    <sheet name="ІІ КЛ" sheetId="2" r:id="rId3"/>
    <sheet name="ім.2 клас" sheetId="7" r:id="rId4"/>
    <sheet name="ІІІ КЛ" sheetId="3" r:id="rId5"/>
    <sheet name="ім. 3 клас" sheetId="8" r:id="rId6"/>
    <sheet name="IV КЛ" sheetId="4" r:id="rId7"/>
    <sheet name="ім . 4 кл" sheetId="9" r:id="rId8"/>
    <sheet name="Лист6" sheetId="6" state="hidden" r:id="rId9"/>
  </sheets>
  <calcPr calcId="125725"/>
  <fileRecoveryPr repairLoad="1"/>
</workbook>
</file>

<file path=xl/calcChain.xml><?xml version="1.0" encoding="utf-8"?>
<calcChain xmlns="http://schemas.openxmlformats.org/spreadsheetml/2006/main">
  <c r="I29" i="9"/>
  <c r="I25"/>
  <c r="I21"/>
  <c r="Z11" i="4"/>
  <c r="I17" i="9"/>
  <c r="I13"/>
  <c r="I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9"/>
  <c r="K9" i="8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8"/>
  <c r="I38"/>
  <c r="I32"/>
  <c r="Y9" i="3"/>
  <c r="I26" i="8"/>
  <c r="I20"/>
  <c r="I14"/>
  <c r="I8"/>
  <c r="I74" i="7"/>
  <c r="I68"/>
  <c r="I62"/>
  <c r="I56"/>
  <c r="I50"/>
  <c r="I44"/>
  <c r="I38"/>
  <c r="I32"/>
  <c r="I26"/>
  <c r="I20"/>
  <c r="I14"/>
  <c r="I8"/>
  <c r="U8" i="2"/>
  <c r="U9"/>
  <c r="U10"/>
  <c r="U11"/>
  <c r="U12"/>
  <c r="U13"/>
  <c r="U14"/>
  <c r="U15"/>
  <c r="U16"/>
  <c r="U17"/>
  <c r="U18"/>
  <c r="U7"/>
  <c r="I67" i="5"/>
  <c r="I61"/>
  <c r="K16" i="1"/>
  <c r="J8" i="5"/>
  <c r="J9"/>
  <c r="J10"/>
  <c r="J11"/>
  <c r="J12"/>
  <c r="J14"/>
  <c r="J15"/>
  <c r="J16"/>
  <c r="J17"/>
  <c r="J18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7"/>
  <c r="I55"/>
  <c r="I49"/>
  <c r="I43"/>
  <c r="I37"/>
  <c r="I31"/>
  <c r="I25"/>
  <c r="I19"/>
  <c r="I13"/>
  <c r="J13" s="1"/>
  <c r="I7"/>
  <c r="J7" s="1"/>
  <c r="X14" i="4"/>
  <c r="X9"/>
  <c r="X10"/>
  <c r="X11"/>
  <c r="X12"/>
  <c r="X8"/>
  <c r="V14"/>
  <c r="V9"/>
  <c r="V10"/>
  <c r="V11"/>
  <c r="V12"/>
  <c r="V8"/>
  <c r="U9"/>
  <c r="U10"/>
  <c r="U11"/>
  <c r="U12"/>
  <c r="U8"/>
  <c r="W10" i="3"/>
  <c r="W11"/>
  <c r="W12"/>
  <c r="W13"/>
  <c r="W9"/>
  <c r="W7"/>
  <c r="U10"/>
  <c r="U11"/>
  <c r="U12"/>
  <c r="U13"/>
  <c r="U9"/>
  <c r="U7"/>
  <c r="T10"/>
  <c r="T11"/>
  <c r="T12"/>
  <c r="T13"/>
  <c r="T9"/>
  <c r="T7"/>
  <c r="N14" i="2"/>
  <c r="O14" s="1"/>
  <c r="N15"/>
  <c r="O15" s="1"/>
  <c r="N16"/>
  <c r="O16" s="1"/>
  <c r="N17"/>
  <c r="O17" s="1"/>
  <c r="N18"/>
  <c r="O18" s="1"/>
  <c r="N19"/>
  <c r="O19" s="1"/>
  <c r="N13"/>
  <c r="O13" s="1"/>
  <c r="Q13" s="1"/>
  <c r="N8"/>
  <c r="O8" s="1"/>
  <c r="Q8" s="1"/>
  <c r="N9"/>
  <c r="O9" s="1"/>
  <c r="N10"/>
  <c r="O10" s="1"/>
  <c r="Q10" s="1"/>
  <c r="N11"/>
  <c r="O11" s="1"/>
  <c r="Q11" s="1"/>
  <c r="N7"/>
  <c r="O7" s="1"/>
  <c r="Q7" s="1"/>
  <c r="N14" i="1"/>
  <c r="P14" s="1"/>
  <c r="M7"/>
  <c r="N7" s="1"/>
  <c r="M8"/>
  <c r="M9"/>
  <c r="N9" s="1"/>
  <c r="P9" s="1"/>
  <c r="M10"/>
  <c r="N10" s="1"/>
  <c r="M11"/>
  <c r="M12"/>
  <c r="N12" s="1"/>
  <c r="P12" s="1"/>
  <c r="M13"/>
  <c r="N13" s="1"/>
  <c r="M14"/>
  <c r="M15"/>
  <c r="N15" s="1"/>
  <c r="P15" s="1"/>
  <c r="M16"/>
  <c r="M6"/>
  <c r="S14" i="4"/>
  <c r="S11"/>
  <c r="S8"/>
  <c r="S12"/>
  <c r="S9"/>
  <c r="S10"/>
  <c r="R11" i="3"/>
  <c r="R10"/>
  <c r="R9"/>
  <c r="R12"/>
  <c r="R7"/>
  <c r="R13"/>
  <c r="L14" i="2"/>
  <c r="K12" i="1"/>
  <c r="L16" i="2"/>
  <c r="L15"/>
  <c r="L19"/>
  <c r="L8"/>
  <c r="L17"/>
  <c r="L13"/>
  <c r="L9"/>
  <c r="L18"/>
  <c r="L10"/>
  <c r="L11"/>
  <c r="L7"/>
  <c r="K15" i="1"/>
  <c r="K6"/>
  <c r="N6" s="1"/>
  <c r="P6" s="1"/>
  <c r="K9"/>
  <c r="K10"/>
  <c r="K7"/>
  <c r="K11"/>
  <c r="N11" s="1"/>
  <c r="P11" s="1"/>
  <c r="K14"/>
  <c r="K8"/>
  <c r="N8" s="1"/>
  <c r="P8" s="1"/>
  <c r="K13"/>
  <c r="L20" i="8" l="1"/>
  <c r="L14"/>
  <c r="L38"/>
  <c r="L32"/>
  <c r="L13" i="5"/>
  <c r="L7"/>
  <c r="L37"/>
  <c r="L31"/>
  <c r="D6" i="9"/>
  <c r="L8" i="8"/>
  <c r="Q9" i="2"/>
  <c r="Q19"/>
  <c r="Q16"/>
  <c r="Q17"/>
  <c r="Q14"/>
  <c r="Q18"/>
  <c r="Q15"/>
  <c r="N16" i="1"/>
  <c r="P16" s="1"/>
  <c r="K43" i="5"/>
  <c r="P13" i="1"/>
  <c r="P10"/>
  <c r="P7"/>
</calcChain>
</file>

<file path=xl/sharedStrings.xml><?xml version="1.0" encoding="utf-8"?>
<sst xmlns="http://schemas.openxmlformats.org/spreadsheetml/2006/main" count="911" uniqueCount="319">
  <si>
    <t>траверс</t>
  </si>
  <si>
    <t>підйом</t>
  </si>
  <si>
    <t>лінія</t>
  </si>
  <si>
    <t>вузли</t>
  </si>
  <si>
    <t>заданка</t>
  </si>
  <si>
    <t>паралелі</t>
  </si>
  <si>
    <t>сума балів</t>
  </si>
  <si>
    <t>місце</t>
  </si>
  <si>
    <t>перевищення ОЧ</t>
  </si>
  <si>
    <t>швидкісний єтап</t>
  </si>
  <si>
    <t>Арабіка</t>
  </si>
  <si>
    <t>Лідер - Тур 1</t>
  </si>
  <si>
    <t>ДЮСШ № 12</t>
  </si>
  <si>
    <t>ЦТКУМ/235</t>
  </si>
  <si>
    <t>Ліцей № 171</t>
  </si>
  <si>
    <t xml:space="preserve">Лідер - Тур 2 </t>
  </si>
  <si>
    <t>І</t>
  </si>
  <si>
    <t>ІІ</t>
  </si>
  <si>
    <t>ІІІ</t>
  </si>
  <si>
    <t xml:space="preserve">Протокол № 1 </t>
  </si>
  <si>
    <t xml:space="preserve">змагання з ТПТ " Крос - похід" </t>
  </si>
  <si>
    <t>І клас дистанції</t>
  </si>
  <si>
    <t>команда/ № зп</t>
  </si>
  <si>
    <t>ІІ клас дистанції</t>
  </si>
  <si>
    <t>Бучанський НВК № 4</t>
  </si>
  <si>
    <t>спуск</t>
  </si>
  <si>
    <t>навісна переправа</t>
  </si>
  <si>
    <t>колода</t>
  </si>
  <si>
    <t xml:space="preserve">Лідер - Тур </t>
  </si>
  <si>
    <t>Архімед</t>
  </si>
  <si>
    <t>307 - Десна</t>
  </si>
  <si>
    <t>АРТ</t>
  </si>
  <si>
    <t>ЦТКУМ/40</t>
  </si>
  <si>
    <t>Нептур - УДЦ</t>
  </si>
  <si>
    <t>ЦПР Святошино</t>
  </si>
  <si>
    <t>ЦПР Святошино 2</t>
  </si>
  <si>
    <t>ЦПР Святошино 1</t>
  </si>
  <si>
    <t>ЦТКУМ Оболонь</t>
  </si>
  <si>
    <t>МОЛОДШИЙ ВІК</t>
  </si>
  <si>
    <t>СЕРЕДНІЙ ВІК</t>
  </si>
  <si>
    <t>ІІІ клас дистанції</t>
  </si>
  <si>
    <t>СТАРШИЙ ВІК</t>
  </si>
  <si>
    <t>колода - переправа</t>
  </si>
  <si>
    <t>ЦДЮТ Дарниця</t>
  </si>
  <si>
    <t>ОЧ</t>
  </si>
  <si>
    <t>ЧАС</t>
  </si>
  <si>
    <t>ЕЛІТА</t>
  </si>
  <si>
    <t>заданий напрямок</t>
  </si>
  <si>
    <t>колода- дюльфер</t>
  </si>
  <si>
    <t>крутопохила</t>
  </si>
  <si>
    <t>ОЧ дистанції</t>
  </si>
  <si>
    <t>паралельні</t>
  </si>
  <si>
    <t>Нептур - 124</t>
  </si>
  <si>
    <t xml:space="preserve">Протокол № 2 </t>
  </si>
  <si>
    <t>Протокол № 3</t>
  </si>
  <si>
    <t>Протокол № 4</t>
  </si>
  <si>
    <t>Головний суддя</t>
  </si>
  <si>
    <t>Головний секретар</t>
  </si>
  <si>
    <t>Шаповалов О.М.</t>
  </si>
  <si>
    <t>Шаповалова А.К.</t>
  </si>
  <si>
    <t>постійна</t>
  </si>
  <si>
    <t>результат</t>
  </si>
  <si>
    <t xml:space="preserve">відсоток </t>
  </si>
  <si>
    <t>відсоток</t>
  </si>
  <si>
    <t>Наливайко Владислав</t>
  </si>
  <si>
    <t>ІІ ю</t>
  </si>
  <si>
    <t>Погребняк Андрій</t>
  </si>
  <si>
    <t>Борздов Дмитро</t>
  </si>
  <si>
    <t>ІІІ ю</t>
  </si>
  <si>
    <t>Керосір Михайло</t>
  </si>
  <si>
    <t>Матвієнко Ніна</t>
  </si>
  <si>
    <t>Томчак Владислав</t>
  </si>
  <si>
    <t>Тхорик Р.В.</t>
  </si>
  <si>
    <t>Рак Надія</t>
  </si>
  <si>
    <t>Мирянов Арсеній</t>
  </si>
  <si>
    <t>Панкратов Святовлав</t>
  </si>
  <si>
    <t>Зданович Олексій</t>
  </si>
  <si>
    <t>Шабалін Мирон</t>
  </si>
  <si>
    <t>Давиденко Діана</t>
  </si>
  <si>
    <t>Растеряєв Є.В.</t>
  </si>
  <si>
    <t>Мехед Олександр</t>
  </si>
  <si>
    <t>Добрянський Тимофій</t>
  </si>
  <si>
    <t>Григорович Олексій</t>
  </si>
  <si>
    <t>Невмержицька Марія</t>
  </si>
  <si>
    <t>Недужа Марія</t>
  </si>
  <si>
    <t>Калінкін О.Б.</t>
  </si>
  <si>
    <t>Оніщенко Данило</t>
  </si>
  <si>
    <t>Жевага Олександр</t>
  </si>
  <si>
    <t>Степаненко Назар</t>
  </si>
  <si>
    <t>Косенко Олескандра</t>
  </si>
  <si>
    <t>Мунжулянов Максим</t>
  </si>
  <si>
    <t>Крилова Василіса</t>
  </si>
  <si>
    <t>Лідер - Тур 2</t>
  </si>
  <si>
    <t>Стрижак О.А.</t>
  </si>
  <si>
    <t>Біляць Ніка</t>
  </si>
  <si>
    <t>Булат Діана</t>
  </si>
  <si>
    <t>Власовець Данило</t>
  </si>
  <si>
    <t>Портних Вікторія</t>
  </si>
  <si>
    <t>Степаненко Аліна</t>
  </si>
  <si>
    <t>Шараєва Марія</t>
  </si>
  <si>
    <t>Матлавська Л.Б.</t>
  </si>
  <si>
    <t>Ірха Анна</t>
  </si>
  <si>
    <t>Поєнко Вадим</t>
  </si>
  <si>
    <t>Чижова Анастасія</t>
  </si>
  <si>
    <t>Двірний Максим</t>
  </si>
  <si>
    <t>Решетніков Олександр</t>
  </si>
  <si>
    <t>Куцак Володимир</t>
  </si>
  <si>
    <t>Ліцей 171</t>
  </si>
  <si>
    <t>Коворотний Ілля</t>
  </si>
  <si>
    <t>Недужий Іван</t>
  </si>
  <si>
    <t>Гордієнко Анна</t>
  </si>
  <si>
    <t>Куцак Ярослав</t>
  </si>
  <si>
    <t>Витвицький Антон</t>
  </si>
  <si>
    <t>Болгов Дмитро</t>
  </si>
  <si>
    <t>Анохов Ігор</t>
  </si>
  <si>
    <t>Люллін Назар</t>
  </si>
  <si>
    <t>Мазепіна Олеся</t>
  </si>
  <si>
    <t>Стеценко Даря</t>
  </si>
  <si>
    <t>Ларькова Поліна</t>
  </si>
  <si>
    <t>Мастрюков Костянтин</t>
  </si>
  <si>
    <t>Петрова Н.М.</t>
  </si>
  <si>
    <t>Єсик Максим</t>
  </si>
  <si>
    <t>Коренєва Анна</t>
  </si>
  <si>
    <t>Благушина Єва</t>
  </si>
  <si>
    <t>Лімонченко Іван</t>
  </si>
  <si>
    <t xml:space="preserve">Книр Марія </t>
  </si>
  <si>
    <t>Книр Софія</t>
  </si>
  <si>
    <t>Позур Кирил - Кароль</t>
  </si>
  <si>
    <t>Онищик Віктор</t>
  </si>
  <si>
    <t>Голдій Андрій</t>
  </si>
  <si>
    <t>Мельник Максим</t>
  </si>
  <si>
    <t>ІІІю</t>
  </si>
  <si>
    <t xml:space="preserve">ІІІ ю </t>
  </si>
  <si>
    <t>б/р</t>
  </si>
  <si>
    <t>Глущенко Віталій</t>
  </si>
  <si>
    <t>Костильов Іван</t>
  </si>
  <si>
    <t>І ю</t>
  </si>
  <si>
    <t>Платоненко В.І.</t>
  </si>
  <si>
    <t>Вірич Артем</t>
  </si>
  <si>
    <t>№</t>
  </si>
  <si>
    <t xml:space="preserve">Прізвище, ім`я </t>
  </si>
  <si>
    <t>Рік народження</t>
  </si>
  <si>
    <t>Розряд</t>
  </si>
  <si>
    <t>Команда</t>
  </si>
  <si>
    <t>Тренер/представник</t>
  </si>
  <si>
    <t>Місце</t>
  </si>
  <si>
    <t>Відсоток</t>
  </si>
  <si>
    <t>Виконаний розряд</t>
  </si>
  <si>
    <t xml:space="preserve">ЦТКУМ/40 </t>
  </si>
  <si>
    <t>Ранг змагань на окремій дистанції у балах</t>
  </si>
  <si>
    <t>% від результату переможця</t>
  </si>
  <si>
    <t>КМС</t>
  </si>
  <si>
    <t>І с.р.</t>
  </si>
  <si>
    <t>ІІ с.р.</t>
  </si>
  <si>
    <t>ІІІ с.р.</t>
  </si>
  <si>
    <t>ІІ ю.р.</t>
  </si>
  <si>
    <t>І ю.р.</t>
  </si>
  <si>
    <t>Менше за 1</t>
  </si>
  <si>
    <t>-</t>
  </si>
  <si>
    <t>Розрядні вимоги</t>
  </si>
  <si>
    <t>ІІ юнацький</t>
  </si>
  <si>
    <t>І юнацький</t>
  </si>
  <si>
    <t>Ранг змагань</t>
  </si>
  <si>
    <t>Ваганова Христина</t>
  </si>
  <si>
    <t>Жданова Анастастасія</t>
  </si>
  <si>
    <t>Женчак Остап</t>
  </si>
  <si>
    <t>Нестерук Анастасія</t>
  </si>
  <si>
    <t>Шевчук Ніколь</t>
  </si>
  <si>
    <t>Олійник Діана</t>
  </si>
  <si>
    <t>Булгакова І.</t>
  </si>
  <si>
    <t>Задорожний Владислав</t>
  </si>
  <si>
    <t>Галата Тарас</t>
  </si>
  <si>
    <t>Хоменко Денис</t>
  </si>
  <si>
    <t>Багатченко Варвара</t>
  </si>
  <si>
    <t>Ковтунова Анжела</t>
  </si>
  <si>
    <t>Боголєпова Лідія</t>
  </si>
  <si>
    <t>Нагорна Ольга</t>
  </si>
  <si>
    <t>Кательницька Анна</t>
  </si>
  <si>
    <t>Нагорний Володимир</t>
  </si>
  <si>
    <t>Сліпак Олексія</t>
  </si>
  <si>
    <t>Касьяненко Тимофій</t>
  </si>
  <si>
    <t>Янковська Каріна</t>
  </si>
  <si>
    <t>Базанова Ольга</t>
  </si>
  <si>
    <t>Кухельна Олександра</t>
  </si>
  <si>
    <t>Іщук Єгор</t>
  </si>
  <si>
    <t>Купка Софія</t>
  </si>
  <si>
    <t>Дунаєва Анастасія</t>
  </si>
  <si>
    <t>Овчаренко Дарина</t>
  </si>
  <si>
    <t>Бучанський НВК №4</t>
  </si>
  <si>
    <t>Карабут О.М.</t>
  </si>
  <si>
    <t>Діденко Лев</t>
  </si>
  <si>
    <t>Андрієвська Анна</t>
  </si>
  <si>
    <t>Воронкін Тимофій</t>
  </si>
  <si>
    <t>Адвена Владсилав</t>
  </si>
  <si>
    <t>Карапина Вадим</t>
  </si>
  <si>
    <t>Деркач Тарас</t>
  </si>
  <si>
    <t>Ігнатенко С.Г.</t>
  </si>
  <si>
    <t>Юкало Софія</t>
  </si>
  <si>
    <t>Юкало Марія</t>
  </si>
  <si>
    <t>Лойок Трофим</t>
  </si>
  <si>
    <t>Матвієнко Поліна</t>
  </si>
  <si>
    <t>Тимошик Федір</t>
  </si>
  <si>
    <t>Шулевський Роман</t>
  </si>
  <si>
    <t>Молокова Анастасія</t>
  </si>
  <si>
    <t>Клименко Каріна</t>
  </si>
  <si>
    <t>Клименко Софія</t>
  </si>
  <si>
    <t>Дробіна Анастасія</t>
  </si>
  <si>
    <t>Катріч Роман</t>
  </si>
  <si>
    <t>Шилов Станіслав</t>
  </si>
  <si>
    <t>Бакута А.І.                  Петрова Н.М.</t>
  </si>
  <si>
    <t>Васильєва Анна</t>
  </si>
  <si>
    <t>Подаляко Христина</t>
  </si>
  <si>
    <t>Сікорська Анастасія</t>
  </si>
  <si>
    <t>Мороз Данило</t>
  </si>
  <si>
    <t>Сергійчик Олександр</t>
  </si>
  <si>
    <t>Мирошник Сергій</t>
  </si>
  <si>
    <t>Тищенко І.В.</t>
  </si>
  <si>
    <t>Шамсутдінов Владислав</t>
  </si>
  <si>
    <t>Гацанюк Владислав</t>
  </si>
  <si>
    <t>Роденко Дмитро</t>
  </si>
  <si>
    <t>Ішоєв Шаміль</t>
  </si>
  <si>
    <t>Якимишен Владислав</t>
  </si>
  <si>
    <t>Прасол Катерина</t>
  </si>
  <si>
    <t>Наровлянський О.Д.</t>
  </si>
  <si>
    <t>Ольшанський Євгеній</t>
  </si>
  <si>
    <t>Соловйов Олександр</t>
  </si>
  <si>
    <t>Циганчук Єгор</t>
  </si>
  <si>
    <t>Табенков Марк</t>
  </si>
  <si>
    <t>Венгерак Володимир</t>
  </si>
  <si>
    <t>Венгерак Анастасія</t>
  </si>
  <si>
    <t>Загайко Вероніка</t>
  </si>
  <si>
    <t>Трупов Костянтин</t>
  </si>
  <si>
    <t>Раткова Анастасія</t>
  </si>
  <si>
    <t>Шкрум`як Володимир</t>
  </si>
  <si>
    <t>Вінницький Кирило</t>
  </si>
  <si>
    <t>Мостовий Богдан</t>
  </si>
  <si>
    <t>Орешина Л.В.</t>
  </si>
  <si>
    <t>Загайко Леонід</t>
  </si>
  <si>
    <t>Дуденкова Марія</t>
  </si>
  <si>
    <t>Кривоніс Максим</t>
  </si>
  <si>
    <t>Прохорчук Артем</t>
  </si>
  <si>
    <t>Демиденко Тимофій</t>
  </si>
  <si>
    <t>Литвиненко Ілля</t>
  </si>
  <si>
    <t>307 Десна</t>
  </si>
  <si>
    <t>Кузішина І.Р.</t>
  </si>
  <si>
    <t>Венгер Микола</t>
  </si>
  <si>
    <t>Калюжний Ростислав</t>
  </si>
  <si>
    <t>Балацький Ілля</t>
  </si>
  <si>
    <t>Телегуз Максим</t>
  </si>
  <si>
    <t>Д`яченко Марина</t>
  </si>
  <si>
    <t>Федоріненко Дмитро</t>
  </si>
  <si>
    <t>Пономаренко М.І.</t>
  </si>
  <si>
    <t>Жиліна Анастасія</t>
  </si>
  <si>
    <t>Баранова Марія</t>
  </si>
  <si>
    <t>Муріна Марія</t>
  </si>
  <si>
    <t>Кошарна Марія</t>
  </si>
  <si>
    <t>Воронков Михайло</t>
  </si>
  <si>
    <t>Любінецький Микита</t>
  </si>
  <si>
    <t>Петрова Н.М.                   Бакута А.І.</t>
  </si>
  <si>
    <t>Мащенко Єлизавета</t>
  </si>
  <si>
    <t>Оліксієнко Анастасія</t>
  </si>
  <si>
    <t>Чижова Діана</t>
  </si>
  <si>
    <t>Жевага Анастасія</t>
  </si>
  <si>
    <t>Смірнова Марія</t>
  </si>
  <si>
    <t>Кривий Олег</t>
  </si>
  <si>
    <t>Лідер - Тур</t>
  </si>
  <si>
    <t>Чернявська Ярослава</t>
  </si>
  <si>
    <t>Черевична Руслана</t>
  </si>
  <si>
    <t>Марочко Іван</t>
  </si>
  <si>
    <t>Кравець Максим</t>
  </si>
  <si>
    <t>Сиротка Євгеній</t>
  </si>
  <si>
    <t>Тушевський Мирослав</t>
  </si>
  <si>
    <t>Рак Ярослава</t>
  </si>
  <si>
    <t>Брижанов Артем</t>
  </si>
  <si>
    <t>Гевак Денис</t>
  </si>
  <si>
    <t>Сиз Іван</t>
  </si>
  <si>
    <t>Соколовський Богдан</t>
  </si>
  <si>
    <t>Таліманчук Олексій</t>
  </si>
  <si>
    <t>Венгерак Андрій</t>
  </si>
  <si>
    <t>І - ю</t>
  </si>
  <si>
    <t>Тодосієнко Віктор</t>
  </si>
  <si>
    <t>Ражабов Артем</t>
  </si>
  <si>
    <t>Адаменко Дмитро</t>
  </si>
  <si>
    <t>Семенкова Аліса</t>
  </si>
  <si>
    <t>Зінченко Ігор</t>
  </si>
  <si>
    <t>Гудим Каріна</t>
  </si>
  <si>
    <t>Овчарик Катерина</t>
  </si>
  <si>
    <t>Шульга Максим</t>
  </si>
  <si>
    <t>Яницький Олександр</t>
  </si>
  <si>
    <t>Павленко Олександр</t>
  </si>
  <si>
    <t>Литвиненко Дмитро</t>
  </si>
  <si>
    <t>Киричок Микола</t>
  </si>
  <si>
    <t>Люш Марія</t>
  </si>
  <si>
    <t>КМСУ</t>
  </si>
  <si>
    <t>Гуща Ілля</t>
  </si>
  <si>
    <t>Зибін Нікіта</t>
  </si>
  <si>
    <t>Василевська Надія</t>
  </si>
  <si>
    <t>Шкапа Анна</t>
  </si>
  <si>
    <t>Авілов Сергій</t>
  </si>
  <si>
    <t>Кривша Анастасія</t>
  </si>
  <si>
    <t>Каліш Ростислав</t>
  </si>
  <si>
    <t>Савчук Єлизавета</t>
  </si>
  <si>
    <t>Сак Юрій</t>
  </si>
  <si>
    <t>Шевчик Володимир</t>
  </si>
  <si>
    <t>Гільд Вероніка</t>
  </si>
  <si>
    <t>Вінокурова Світлана</t>
  </si>
  <si>
    <t>Дергачев Дмитро</t>
  </si>
  <si>
    <t>Свиридюк Данило</t>
  </si>
  <si>
    <t>Скотанюк Богдан</t>
  </si>
  <si>
    <t>Панченко Анастасія</t>
  </si>
  <si>
    <t>Петрова Н.М.                        Бакута А.І.</t>
  </si>
  <si>
    <t>Протокол № 5</t>
  </si>
  <si>
    <t xml:space="preserve">І клас </t>
  </si>
  <si>
    <t xml:space="preserve">Протокол № 6 </t>
  </si>
  <si>
    <t xml:space="preserve">Протокол № 7 </t>
  </si>
  <si>
    <t>Протокол № 8</t>
  </si>
  <si>
    <t>IV клас</t>
  </si>
  <si>
    <t>ІІІ клас</t>
  </si>
  <si>
    <t>ІІ клас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</si>
</sst>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5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45" fontId="2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45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5" fontId="2" fillId="0" borderId="1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center" textRotation="90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textRotation="90"/>
    </xf>
    <xf numFmtId="164" fontId="1" fillId="0" borderId="1" xfId="0" applyNumberFormat="1" applyFont="1" applyBorder="1"/>
    <xf numFmtId="10" fontId="2" fillId="0" borderId="1" xfId="0" applyNumberFormat="1" applyFont="1" applyFill="1" applyBorder="1" applyAlignment="1">
      <alignment horizontal="center" vertical="center" textRotation="90" wrapText="1"/>
    </xf>
    <xf numFmtId="10" fontId="0" fillId="0" borderId="0" xfId="0" applyNumberFormat="1" applyAlignment="1">
      <alignment horizontal="center"/>
    </xf>
    <xf numFmtId="10" fontId="0" fillId="0" borderId="1" xfId="0" applyNumberForma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Border="1"/>
    <xf numFmtId="0" fontId="6" fillId="0" borderId="10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0" fillId="0" borderId="0" xfId="0" applyNumberFormat="1" applyFont="1"/>
    <xf numFmtId="0" fontId="4" fillId="0" borderId="0" xfId="0" applyFont="1"/>
    <xf numFmtId="0" fontId="0" fillId="0" borderId="0" xfId="0" applyFont="1"/>
    <xf numFmtId="0" fontId="1" fillId="0" borderId="0" xfId="0" applyFont="1" applyBorder="1"/>
    <xf numFmtId="0" fontId="11" fillId="0" borderId="0" xfId="0" applyFont="1"/>
    <xf numFmtId="164" fontId="1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1"/>
  <sheetViews>
    <sheetView workbookViewId="0">
      <selection activeCell="C21" sqref="C20:G21"/>
    </sheetView>
  </sheetViews>
  <sheetFormatPr defaultRowHeight="15"/>
  <cols>
    <col min="1" max="1" width="9.140625" style="1"/>
    <col min="2" max="2" width="6.140625" style="2" customWidth="1"/>
    <col min="3" max="3" width="25.140625" style="2" customWidth="1"/>
    <col min="4" max="11" width="9.140625" style="2"/>
    <col min="12" max="14" width="9.140625" style="3"/>
    <col min="15" max="15" width="9.140625" style="2"/>
    <col min="16" max="16" width="9.140625" style="10"/>
    <col min="17" max="16384" width="9.140625" style="1"/>
  </cols>
  <sheetData>
    <row r="1" spans="2:16">
      <c r="C1" s="12" t="s">
        <v>19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6">
      <c r="C2" s="12" t="s">
        <v>20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6">
      <c r="K3" s="13">
        <v>43569</v>
      </c>
      <c r="L3" s="14"/>
      <c r="M3" s="14"/>
      <c r="N3" s="14"/>
      <c r="O3" s="14"/>
    </row>
    <row r="4" spans="2:16">
      <c r="C4" s="15" t="s">
        <v>21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6" ht="76.5" customHeight="1">
      <c r="B5" s="16" t="s">
        <v>22</v>
      </c>
      <c r="C5" s="16"/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8</v>
      </c>
      <c r="K5" s="4" t="s">
        <v>6</v>
      </c>
      <c r="L5" s="6" t="s">
        <v>9</v>
      </c>
      <c r="M5" s="6" t="s">
        <v>60</v>
      </c>
      <c r="N5" s="6" t="s">
        <v>61</v>
      </c>
      <c r="O5" s="4" t="s">
        <v>7</v>
      </c>
      <c r="P5" s="37" t="s">
        <v>62</v>
      </c>
    </row>
    <row r="6" spans="2:16">
      <c r="B6" s="7">
        <v>1</v>
      </c>
      <c r="C6" s="9" t="s">
        <v>11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15" si="0">D6+E6+F6+G6+H6+I6+J6</f>
        <v>0</v>
      </c>
      <c r="L6" s="8">
        <v>2.3726851851851851E-3</v>
      </c>
      <c r="M6" s="20">
        <f>22*3</f>
        <v>66</v>
      </c>
      <c r="N6" s="20">
        <f>M6+K6</f>
        <v>66</v>
      </c>
      <c r="O6" s="9" t="s">
        <v>16</v>
      </c>
      <c r="P6" s="39">
        <f>N6/$N$6</f>
        <v>1</v>
      </c>
    </row>
    <row r="7" spans="2:16">
      <c r="B7" s="7">
        <v>2</v>
      </c>
      <c r="C7" s="9" t="s">
        <v>14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8">
        <v>2.5462962962962961E-3</v>
      </c>
      <c r="M7" s="20">
        <f t="shared" ref="M7:M16" si="1">22*3</f>
        <v>66</v>
      </c>
      <c r="N7" s="20">
        <f t="shared" ref="N7:N16" si="2">M7+K7</f>
        <v>66</v>
      </c>
      <c r="O7" s="9" t="s">
        <v>17</v>
      </c>
      <c r="P7" s="39">
        <f t="shared" ref="P7:P16" si="3">N7/$N$6</f>
        <v>1</v>
      </c>
    </row>
    <row r="8" spans="2:16">
      <c r="B8" s="7">
        <v>3</v>
      </c>
      <c r="C8" s="9">
        <v>62</v>
      </c>
      <c r="D8" s="7">
        <v>3</v>
      </c>
      <c r="E8" s="7">
        <v>0</v>
      </c>
      <c r="F8" s="7">
        <v>6</v>
      </c>
      <c r="G8" s="7">
        <v>18</v>
      </c>
      <c r="H8" s="7">
        <v>12</v>
      </c>
      <c r="I8" s="7">
        <v>0</v>
      </c>
      <c r="J8" s="7">
        <v>0</v>
      </c>
      <c r="K8" s="7">
        <f t="shared" si="0"/>
        <v>39</v>
      </c>
      <c r="L8" s="8">
        <v>4.4328703703703709E-3</v>
      </c>
      <c r="M8" s="20">
        <f t="shared" si="1"/>
        <v>66</v>
      </c>
      <c r="N8" s="20">
        <f t="shared" si="2"/>
        <v>105</v>
      </c>
      <c r="O8" s="9" t="s">
        <v>18</v>
      </c>
      <c r="P8" s="39">
        <f t="shared" si="3"/>
        <v>1.5909090909090908</v>
      </c>
    </row>
    <row r="9" spans="2:16">
      <c r="B9" s="7">
        <v>4</v>
      </c>
      <c r="C9" s="9">
        <v>88</v>
      </c>
      <c r="D9" s="7">
        <v>9</v>
      </c>
      <c r="E9" s="7">
        <v>0</v>
      </c>
      <c r="F9" s="7">
        <v>6</v>
      </c>
      <c r="G9" s="7">
        <v>18</v>
      </c>
      <c r="H9" s="7">
        <v>12</v>
      </c>
      <c r="I9" s="7">
        <v>33</v>
      </c>
      <c r="J9" s="7">
        <v>0</v>
      </c>
      <c r="K9" s="7">
        <f t="shared" si="0"/>
        <v>78</v>
      </c>
      <c r="L9" s="8">
        <v>4.386574074074074E-3</v>
      </c>
      <c r="M9" s="20">
        <f t="shared" si="1"/>
        <v>66</v>
      </c>
      <c r="N9" s="20">
        <f t="shared" si="2"/>
        <v>144</v>
      </c>
      <c r="O9" s="7">
        <v>4</v>
      </c>
      <c r="P9" s="39">
        <f t="shared" si="3"/>
        <v>2.1818181818181817</v>
      </c>
    </row>
    <row r="10" spans="2:16">
      <c r="B10" s="7">
        <v>5</v>
      </c>
      <c r="C10" s="9" t="s">
        <v>12</v>
      </c>
      <c r="D10" s="7">
        <v>3</v>
      </c>
      <c r="E10" s="7">
        <v>1</v>
      </c>
      <c r="F10" s="7">
        <v>0</v>
      </c>
      <c r="G10" s="7">
        <v>6</v>
      </c>
      <c r="H10" s="7">
        <v>12</v>
      </c>
      <c r="I10" s="7">
        <v>120</v>
      </c>
      <c r="J10" s="7">
        <v>0</v>
      </c>
      <c r="K10" s="7">
        <f t="shared" si="0"/>
        <v>142</v>
      </c>
      <c r="L10" s="8">
        <v>3.530092592592592E-3</v>
      </c>
      <c r="M10" s="20">
        <f t="shared" si="1"/>
        <v>66</v>
      </c>
      <c r="N10" s="20">
        <f t="shared" si="2"/>
        <v>208</v>
      </c>
      <c r="O10" s="7">
        <v>5</v>
      </c>
      <c r="P10" s="39">
        <f t="shared" si="3"/>
        <v>3.1515151515151514</v>
      </c>
    </row>
    <row r="11" spans="2:16">
      <c r="B11" s="7">
        <v>6</v>
      </c>
      <c r="C11" s="9" t="s">
        <v>15</v>
      </c>
      <c r="D11" s="7">
        <v>0</v>
      </c>
      <c r="E11" s="7">
        <v>0</v>
      </c>
      <c r="F11" s="7">
        <v>0</v>
      </c>
      <c r="G11" s="7">
        <v>3</v>
      </c>
      <c r="H11" s="7">
        <v>12</v>
      </c>
      <c r="I11" s="7">
        <v>140</v>
      </c>
      <c r="J11" s="7">
        <v>0</v>
      </c>
      <c r="K11" s="7">
        <f t="shared" si="0"/>
        <v>155</v>
      </c>
      <c r="L11" s="8">
        <v>3.425925925925926E-3</v>
      </c>
      <c r="M11" s="20">
        <f t="shared" si="1"/>
        <v>66</v>
      </c>
      <c r="N11" s="20">
        <f t="shared" si="2"/>
        <v>221</v>
      </c>
      <c r="O11" s="7">
        <v>6</v>
      </c>
      <c r="P11" s="39">
        <f t="shared" si="3"/>
        <v>3.3484848484848486</v>
      </c>
    </row>
    <row r="12" spans="2:16">
      <c r="B12" s="7">
        <v>7</v>
      </c>
      <c r="C12" s="9" t="s">
        <v>10</v>
      </c>
      <c r="D12" s="7">
        <v>3</v>
      </c>
      <c r="E12" s="7">
        <v>0</v>
      </c>
      <c r="F12" s="7">
        <v>0</v>
      </c>
      <c r="G12" s="7">
        <v>0</v>
      </c>
      <c r="H12" s="7">
        <v>12</v>
      </c>
      <c r="I12" s="7">
        <v>140</v>
      </c>
      <c r="J12" s="7">
        <v>16</v>
      </c>
      <c r="K12" s="7">
        <f t="shared" si="0"/>
        <v>171</v>
      </c>
      <c r="L12" s="8">
        <v>2.9282407407407412E-3</v>
      </c>
      <c r="M12" s="20">
        <f t="shared" si="1"/>
        <v>66</v>
      </c>
      <c r="N12" s="20">
        <f t="shared" si="2"/>
        <v>237</v>
      </c>
      <c r="O12" s="7">
        <v>7</v>
      </c>
      <c r="P12" s="39">
        <f t="shared" si="3"/>
        <v>3.5909090909090908</v>
      </c>
    </row>
    <row r="13" spans="2:16">
      <c r="B13" s="7">
        <v>8</v>
      </c>
      <c r="C13" s="9">
        <v>102</v>
      </c>
      <c r="D13" s="7">
        <v>6</v>
      </c>
      <c r="E13" s="7">
        <v>0</v>
      </c>
      <c r="F13" s="7">
        <v>0</v>
      </c>
      <c r="G13" s="7">
        <v>3</v>
      </c>
      <c r="H13" s="7">
        <v>12</v>
      </c>
      <c r="I13" s="7">
        <v>140</v>
      </c>
      <c r="J13" s="7">
        <v>10</v>
      </c>
      <c r="K13" s="7">
        <f t="shared" si="0"/>
        <v>171</v>
      </c>
      <c r="L13" s="8">
        <v>3.5995370370370369E-3</v>
      </c>
      <c r="M13" s="20">
        <f t="shared" si="1"/>
        <v>66</v>
      </c>
      <c r="N13" s="20">
        <f t="shared" si="2"/>
        <v>237</v>
      </c>
      <c r="O13" s="7">
        <v>8</v>
      </c>
      <c r="P13" s="39">
        <f t="shared" si="3"/>
        <v>3.5909090909090908</v>
      </c>
    </row>
    <row r="14" spans="2:16">
      <c r="B14" s="7">
        <v>9</v>
      </c>
      <c r="C14" s="9">
        <v>231</v>
      </c>
      <c r="D14" s="7">
        <v>9</v>
      </c>
      <c r="E14" s="7">
        <v>0</v>
      </c>
      <c r="F14" s="7">
        <v>0</v>
      </c>
      <c r="G14" s="7">
        <v>6</v>
      </c>
      <c r="H14" s="7">
        <v>12</v>
      </c>
      <c r="I14" s="7">
        <v>140</v>
      </c>
      <c r="J14" s="7">
        <v>4</v>
      </c>
      <c r="K14" s="7">
        <f t="shared" si="0"/>
        <v>171</v>
      </c>
      <c r="L14" s="8">
        <v>4.6180555555555558E-3</v>
      </c>
      <c r="M14" s="20">
        <f t="shared" si="1"/>
        <v>66</v>
      </c>
      <c r="N14" s="20">
        <f t="shared" si="2"/>
        <v>237</v>
      </c>
      <c r="O14" s="7">
        <v>9</v>
      </c>
      <c r="P14" s="39">
        <f t="shared" si="3"/>
        <v>3.5909090909090908</v>
      </c>
    </row>
    <row r="15" spans="2:16">
      <c r="B15" s="7">
        <v>10</v>
      </c>
      <c r="C15" s="9" t="s">
        <v>148</v>
      </c>
      <c r="D15" s="7">
        <v>1</v>
      </c>
      <c r="E15" s="7">
        <v>0</v>
      </c>
      <c r="F15" s="7">
        <v>0</v>
      </c>
      <c r="G15" s="7">
        <v>0</v>
      </c>
      <c r="H15" s="7">
        <v>12</v>
      </c>
      <c r="I15" s="7">
        <v>140</v>
      </c>
      <c r="J15" s="7">
        <v>24</v>
      </c>
      <c r="K15" s="7">
        <f t="shared" si="0"/>
        <v>177</v>
      </c>
      <c r="L15" s="8">
        <v>3.2175925925925926E-3</v>
      </c>
      <c r="M15" s="20">
        <f t="shared" si="1"/>
        <v>66</v>
      </c>
      <c r="N15" s="20">
        <f t="shared" si="2"/>
        <v>243</v>
      </c>
      <c r="O15" s="7">
        <v>10</v>
      </c>
      <c r="P15" s="39">
        <f t="shared" si="3"/>
        <v>3.6818181818181817</v>
      </c>
    </row>
    <row r="16" spans="2:16">
      <c r="B16" s="7">
        <v>11</v>
      </c>
      <c r="C16" s="9" t="s">
        <v>13</v>
      </c>
      <c r="D16" s="7">
        <v>9</v>
      </c>
      <c r="E16" s="7">
        <v>0</v>
      </c>
      <c r="F16" s="7">
        <v>0</v>
      </c>
      <c r="G16" s="7">
        <v>6</v>
      </c>
      <c r="H16" s="7">
        <v>0</v>
      </c>
      <c r="I16" s="7">
        <v>140</v>
      </c>
      <c r="J16" s="7">
        <v>30</v>
      </c>
      <c r="K16" s="7">
        <f>J16+I16+H16+G16+F16+E16+D16</f>
        <v>185</v>
      </c>
      <c r="L16" s="8">
        <v>3.7731481481481483E-3</v>
      </c>
      <c r="M16" s="20">
        <f t="shared" si="1"/>
        <v>66</v>
      </c>
      <c r="N16" s="20">
        <f t="shared" si="2"/>
        <v>251</v>
      </c>
      <c r="O16" s="7">
        <v>11</v>
      </c>
      <c r="P16" s="39">
        <f t="shared" si="3"/>
        <v>3.8030303030303032</v>
      </c>
    </row>
    <row r="20" spans="3:7">
      <c r="C20" s="31" t="s">
        <v>56</v>
      </c>
      <c r="E20" s="32" t="s">
        <v>58</v>
      </c>
      <c r="F20" s="32"/>
      <c r="G20" s="32"/>
    </row>
    <row r="21" spans="3:7">
      <c r="C21" s="31" t="s">
        <v>57</v>
      </c>
      <c r="E21" s="32" t="s">
        <v>59</v>
      </c>
      <c r="F21" s="32"/>
      <c r="G21" s="32"/>
    </row>
  </sheetData>
  <sortState ref="C4:L14">
    <sortCondition ref="K4:K14"/>
    <sortCondition ref="L4:L14"/>
  </sortState>
  <mergeCells count="7">
    <mergeCell ref="E20:G20"/>
    <mergeCell ref="E21:G21"/>
    <mergeCell ref="C1:O1"/>
    <mergeCell ref="C2:O2"/>
    <mergeCell ref="K3:O3"/>
    <mergeCell ref="C4:O4"/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7"/>
  <sheetViews>
    <sheetView topLeftCell="A58" workbookViewId="0">
      <selection activeCell="L17" sqref="L17"/>
    </sheetView>
  </sheetViews>
  <sheetFormatPr defaultRowHeight="15"/>
  <cols>
    <col min="1" max="1" width="9.140625" style="1"/>
    <col min="2" max="2" width="9.140625" style="10"/>
    <col min="3" max="3" width="22.42578125" style="10" customWidth="1"/>
    <col min="4" max="4" width="12.42578125" style="10" customWidth="1"/>
    <col min="5" max="5" width="9.140625" style="10"/>
    <col min="6" max="6" width="16.140625" style="35" customWidth="1"/>
    <col min="7" max="7" width="27.5703125" style="10" customWidth="1"/>
    <col min="8" max="8" width="9.140625" style="10"/>
    <col min="9" max="9" width="11.7109375" style="34" customWidth="1"/>
    <col min="10" max="10" width="11.42578125" style="10" customWidth="1"/>
    <col min="11" max="16384" width="9.140625" style="1"/>
  </cols>
  <sheetData>
    <row r="1" spans="2:13">
      <c r="B1" s="96" t="s">
        <v>311</v>
      </c>
      <c r="C1" s="96"/>
      <c r="D1" s="96"/>
      <c r="E1" s="96"/>
      <c r="F1" s="96"/>
      <c r="G1" s="96"/>
      <c r="H1" s="96"/>
      <c r="I1" s="96"/>
      <c r="J1" s="96"/>
    </row>
    <row r="2" spans="2:13">
      <c r="B2" s="97"/>
      <c r="C2" s="97"/>
      <c r="D2" s="98"/>
      <c r="E2" s="97"/>
      <c r="F2" s="36"/>
      <c r="G2" s="97"/>
      <c r="H2" s="96" t="s">
        <v>159</v>
      </c>
      <c r="I2" s="96"/>
      <c r="J2" s="97"/>
    </row>
    <row r="3" spans="2:13">
      <c r="B3" s="97"/>
      <c r="C3" s="97"/>
      <c r="D3" s="98"/>
      <c r="E3" s="97"/>
      <c r="F3" s="36"/>
      <c r="G3" s="97"/>
      <c r="H3" s="97"/>
      <c r="I3" s="99" t="s">
        <v>160</v>
      </c>
      <c r="J3" s="100">
        <v>1.38</v>
      </c>
    </row>
    <row r="4" spans="2:13">
      <c r="B4" s="97"/>
      <c r="C4" s="97" t="s">
        <v>162</v>
      </c>
      <c r="D4" s="97">
        <v>9</v>
      </c>
      <c r="E4" s="97"/>
      <c r="F4" s="36"/>
      <c r="G4" s="97"/>
      <c r="H4" s="97"/>
      <c r="I4" s="99" t="s">
        <v>161</v>
      </c>
      <c r="J4" s="100">
        <v>1.23</v>
      </c>
    </row>
    <row r="5" spans="2:13" ht="25.5">
      <c r="B5" s="102" t="s">
        <v>312</v>
      </c>
      <c r="C5" s="102"/>
      <c r="D5" s="102"/>
      <c r="E5" s="102"/>
      <c r="F5" s="102"/>
      <c r="G5" s="102"/>
      <c r="H5" s="102"/>
      <c r="I5" s="102"/>
      <c r="J5" s="102"/>
    </row>
    <row r="6" spans="2:13" s="10" customFormat="1" ht="50.25" customHeight="1">
      <c r="B6" s="11" t="s">
        <v>139</v>
      </c>
      <c r="C6" s="11" t="s">
        <v>140</v>
      </c>
      <c r="D6" s="48" t="s">
        <v>141</v>
      </c>
      <c r="E6" s="11" t="s">
        <v>142</v>
      </c>
      <c r="F6" s="11" t="s">
        <v>143</v>
      </c>
      <c r="G6" s="11" t="s">
        <v>144</v>
      </c>
      <c r="H6" s="11" t="s">
        <v>145</v>
      </c>
      <c r="I6" s="38" t="s">
        <v>146</v>
      </c>
      <c r="J6" s="48" t="s">
        <v>147</v>
      </c>
    </row>
    <row r="7" spans="2:13" ht="15" customHeight="1">
      <c r="B7" s="11">
        <v>1</v>
      </c>
      <c r="C7" s="11" t="s">
        <v>108</v>
      </c>
      <c r="D7" s="11">
        <v>2006</v>
      </c>
      <c r="E7" s="11" t="s">
        <v>136</v>
      </c>
      <c r="F7" s="58" t="s">
        <v>11</v>
      </c>
      <c r="G7" s="59" t="s">
        <v>93</v>
      </c>
      <c r="H7" s="11">
        <v>1</v>
      </c>
      <c r="I7" s="64">
        <f>'І КЛ'!P6</f>
        <v>1</v>
      </c>
      <c r="J7" s="11" t="str">
        <f>IF($J$3&gt;=$I7, "І ю",IF($J$4&gt;=$I7,"ІІ ю",))</f>
        <v>І ю</v>
      </c>
      <c r="K7" s="81">
        <f>IF($E7="МСУ",100,IF($E7="КМСУ",30,IF($E7="І",10,IF($E7="ІІ",3,IF($E7="ІІІ",1,IF($E7="І ю",1,IF($E7="ІІ ю",0.3,IF($E7="ІІІ ю",0.1,0))))))))</f>
        <v>1</v>
      </c>
      <c r="L7" s="81">
        <f>SUM(K7:K12)/6*4</f>
        <v>4</v>
      </c>
      <c r="M7" s="81"/>
    </row>
    <row r="8" spans="2:13">
      <c r="B8" s="11">
        <v>2</v>
      </c>
      <c r="C8" s="11" t="s">
        <v>109</v>
      </c>
      <c r="D8" s="11">
        <v>2007</v>
      </c>
      <c r="E8" s="11" t="s">
        <v>136</v>
      </c>
      <c r="F8" s="53"/>
      <c r="G8" s="56"/>
      <c r="H8" s="11">
        <v>1</v>
      </c>
      <c r="I8" s="65"/>
      <c r="J8" s="11" t="str">
        <f t="shared" ref="J8:J18" si="0">IF($J$3&gt;=$I8, "І ю",IF($J$4&gt;=$I8,"ІІ ю",))</f>
        <v>І ю</v>
      </c>
      <c r="K8" s="81">
        <f t="shared" ref="K8:K42" si="1">IF($E8="МСУ",100,IF($E8="КМСУ",30,IF($E8="І",10,IF($E8="ІІ",3,IF($E8="ІІІ",1,IF($E8="І ю",1,IF($E8="ІІ ю",0.3,IF($E8="ІІІ ю",0.1,0))))))))</f>
        <v>1</v>
      </c>
      <c r="L8" s="81"/>
      <c r="M8" s="81"/>
    </row>
    <row r="9" spans="2:13">
      <c r="B9" s="11">
        <v>3</v>
      </c>
      <c r="C9" s="11" t="s">
        <v>110</v>
      </c>
      <c r="D9" s="11">
        <v>2006</v>
      </c>
      <c r="E9" s="11" t="s">
        <v>136</v>
      </c>
      <c r="F9" s="53"/>
      <c r="G9" s="56"/>
      <c r="H9" s="11">
        <v>1</v>
      </c>
      <c r="I9" s="65"/>
      <c r="J9" s="11" t="str">
        <f t="shared" si="0"/>
        <v>І ю</v>
      </c>
      <c r="K9" s="81">
        <f t="shared" si="1"/>
        <v>1</v>
      </c>
      <c r="L9" s="81"/>
      <c r="M9" s="81"/>
    </row>
    <row r="10" spans="2:13">
      <c r="B10" s="11">
        <v>4</v>
      </c>
      <c r="C10" s="11" t="s">
        <v>111</v>
      </c>
      <c r="D10" s="11">
        <v>2008</v>
      </c>
      <c r="E10" s="11" t="s">
        <v>136</v>
      </c>
      <c r="F10" s="53"/>
      <c r="G10" s="56"/>
      <c r="H10" s="11">
        <v>1</v>
      </c>
      <c r="I10" s="65"/>
      <c r="J10" s="11" t="str">
        <f t="shared" si="0"/>
        <v>І ю</v>
      </c>
      <c r="K10" s="81">
        <f t="shared" si="1"/>
        <v>1</v>
      </c>
      <c r="L10" s="81"/>
      <c r="M10" s="81"/>
    </row>
    <row r="11" spans="2:13">
      <c r="B11" s="11">
        <v>5</v>
      </c>
      <c r="C11" s="11" t="s">
        <v>112</v>
      </c>
      <c r="D11" s="11">
        <v>2006</v>
      </c>
      <c r="E11" s="11" t="s">
        <v>136</v>
      </c>
      <c r="F11" s="53"/>
      <c r="G11" s="56"/>
      <c r="H11" s="11">
        <v>1</v>
      </c>
      <c r="I11" s="65"/>
      <c r="J11" s="11" t="str">
        <f t="shared" si="0"/>
        <v>І ю</v>
      </c>
      <c r="K11" s="81">
        <f t="shared" si="1"/>
        <v>1</v>
      </c>
      <c r="L11" s="81"/>
      <c r="M11" s="81"/>
    </row>
    <row r="12" spans="2:13" ht="15.75" thickBot="1">
      <c r="B12" s="50">
        <v>6</v>
      </c>
      <c r="C12" s="50" t="s">
        <v>113</v>
      </c>
      <c r="D12" s="50">
        <v>2006</v>
      </c>
      <c r="E12" s="50" t="s">
        <v>136</v>
      </c>
      <c r="F12" s="54"/>
      <c r="G12" s="57"/>
      <c r="H12" s="11">
        <v>1</v>
      </c>
      <c r="I12" s="66"/>
      <c r="J12" s="11" t="str">
        <f t="shared" si="0"/>
        <v>І ю</v>
      </c>
      <c r="K12" s="81">
        <f t="shared" si="1"/>
        <v>1</v>
      </c>
      <c r="L12" s="81"/>
      <c r="M12" s="81"/>
    </row>
    <row r="13" spans="2:13" ht="15" customHeight="1" thickBot="1">
      <c r="B13" s="49">
        <v>1</v>
      </c>
      <c r="C13" s="49" t="s">
        <v>101</v>
      </c>
      <c r="D13" s="49">
        <v>2006</v>
      </c>
      <c r="E13" s="51" t="s">
        <v>136</v>
      </c>
      <c r="F13" s="52" t="s">
        <v>107</v>
      </c>
      <c r="G13" s="55" t="s">
        <v>93</v>
      </c>
      <c r="H13" s="51">
        <v>2</v>
      </c>
      <c r="I13" s="68">
        <f>'І КЛ'!P7</f>
        <v>1</v>
      </c>
      <c r="J13" s="11" t="str">
        <f t="shared" si="0"/>
        <v>І ю</v>
      </c>
      <c r="K13" s="81">
        <f t="shared" si="1"/>
        <v>1</v>
      </c>
      <c r="L13" s="81">
        <f>SUM(K13:K18)/6*4</f>
        <v>3.5333333333333332</v>
      </c>
      <c r="M13" s="81"/>
    </row>
    <row r="14" spans="2:13" ht="15.75" thickBot="1">
      <c r="B14" s="11">
        <v>2</v>
      </c>
      <c r="C14" s="11" t="s">
        <v>102</v>
      </c>
      <c r="D14" s="11">
        <v>2007</v>
      </c>
      <c r="E14" s="11" t="s">
        <v>136</v>
      </c>
      <c r="F14" s="53"/>
      <c r="G14" s="56"/>
      <c r="H14" s="51">
        <v>2</v>
      </c>
      <c r="I14" s="65"/>
      <c r="J14" s="11" t="str">
        <f t="shared" si="0"/>
        <v>І ю</v>
      </c>
      <c r="K14" s="81">
        <f t="shared" si="1"/>
        <v>1</v>
      </c>
      <c r="L14" s="81"/>
      <c r="M14" s="81"/>
    </row>
    <row r="15" spans="2:13" ht="15.75" thickBot="1">
      <c r="B15" s="11">
        <v>3</v>
      </c>
      <c r="C15" s="11" t="s">
        <v>103</v>
      </c>
      <c r="D15" s="11">
        <v>2007</v>
      </c>
      <c r="E15" s="11" t="s">
        <v>136</v>
      </c>
      <c r="F15" s="53"/>
      <c r="G15" s="56"/>
      <c r="H15" s="51">
        <v>2</v>
      </c>
      <c r="I15" s="65"/>
      <c r="J15" s="11" t="str">
        <f t="shared" si="0"/>
        <v>І ю</v>
      </c>
      <c r="K15" s="81">
        <f t="shared" si="1"/>
        <v>1</v>
      </c>
      <c r="L15" s="81"/>
      <c r="M15" s="81"/>
    </row>
    <row r="16" spans="2:13" ht="15.75" thickBot="1">
      <c r="B16" s="11">
        <v>4</v>
      </c>
      <c r="C16" s="11" t="s">
        <v>104</v>
      </c>
      <c r="D16" s="11">
        <v>2006</v>
      </c>
      <c r="E16" s="11" t="s">
        <v>136</v>
      </c>
      <c r="F16" s="53"/>
      <c r="G16" s="56"/>
      <c r="H16" s="51">
        <v>2</v>
      </c>
      <c r="I16" s="65"/>
      <c r="J16" s="11" t="str">
        <f t="shared" si="0"/>
        <v>І ю</v>
      </c>
      <c r="K16" s="81">
        <f t="shared" si="1"/>
        <v>1</v>
      </c>
      <c r="L16" s="81"/>
      <c r="M16" s="81"/>
    </row>
    <row r="17" spans="2:13" ht="15.75" thickBot="1">
      <c r="B17" s="11">
        <v>5</v>
      </c>
      <c r="C17" s="11" t="s">
        <v>105</v>
      </c>
      <c r="D17" s="11">
        <v>2006</v>
      </c>
      <c r="E17" s="11" t="s">
        <v>65</v>
      </c>
      <c r="F17" s="53"/>
      <c r="G17" s="56"/>
      <c r="H17" s="51">
        <v>2</v>
      </c>
      <c r="I17" s="65"/>
      <c r="J17" s="11" t="str">
        <f t="shared" si="0"/>
        <v>І ю</v>
      </c>
      <c r="K17" s="81">
        <f t="shared" si="1"/>
        <v>0.3</v>
      </c>
      <c r="L17" s="81"/>
      <c r="M17" s="81"/>
    </row>
    <row r="18" spans="2:13" ht="15.75" thickBot="1">
      <c r="B18" s="50">
        <v>6</v>
      </c>
      <c r="C18" s="50" t="s">
        <v>106</v>
      </c>
      <c r="D18" s="50">
        <v>2006</v>
      </c>
      <c r="E18" s="50" t="s">
        <v>136</v>
      </c>
      <c r="F18" s="54"/>
      <c r="G18" s="57"/>
      <c r="H18" s="51">
        <v>2</v>
      </c>
      <c r="I18" s="66"/>
      <c r="J18" s="60" t="str">
        <f t="shared" si="0"/>
        <v>І ю</v>
      </c>
      <c r="K18" s="81">
        <f t="shared" si="1"/>
        <v>1</v>
      </c>
      <c r="L18" s="81"/>
      <c r="M18" s="81"/>
    </row>
    <row r="19" spans="2:13" ht="15" customHeight="1" thickBot="1">
      <c r="B19" s="51">
        <v>1</v>
      </c>
      <c r="C19" s="51" t="s">
        <v>94</v>
      </c>
      <c r="D19" s="51"/>
      <c r="E19" s="51" t="s">
        <v>133</v>
      </c>
      <c r="F19" s="52">
        <v>62</v>
      </c>
      <c r="G19" s="55" t="s">
        <v>100</v>
      </c>
      <c r="H19" s="51">
        <v>3</v>
      </c>
      <c r="I19" s="68">
        <f>'І КЛ'!P8</f>
        <v>1.5909090909090908</v>
      </c>
      <c r="J19" s="11" t="s">
        <v>68</v>
      </c>
      <c r="K19" s="81">
        <f t="shared" si="1"/>
        <v>0</v>
      </c>
      <c r="L19" s="81"/>
      <c r="M19" s="81"/>
    </row>
    <row r="20" spans="2:13" ht="15.75" thickBot="1">
      <c r="B20" s="11">
        <v>2</v>
      </c>
      <c r="C20" s="11" t="s">
        <v>95</v>
      </c>
      <c r="D20" s="11"/>
      <c r="E20" s="11" t="s">
        <v>133</v>
      </c>
      <c r="F20" s="53"/>
      <c r="G20" s="56"/>
      <c r="H20" s="51">
        <v>3</v>
      </c>
      <c r="I20" s="65"/>
      <c r="J20" s="11" t="s">
        <v>68</v>
      </c>
      <c r="K20" s="81">
        <f t="shared" si="1"/>
        <v>0</v>
      </c>
      <c r="L20" s="81"/>
      <c r="M20" s="81"/>
    </row>
    <row r="21" spans="2:13" ht="15.75" thickBot="1">
      <c r="B21" s="11">
        <v>3</v>
      </c>
      <c r="C21" s="11" t="s">
        <v>96</v>
      </c>
      <c r="D21" s="11"/>
      <c r="E21" s="11" t="s">
        <v>133</v>
      </c>
      <c r="F21" s="53"/>
      <c r="G21" s="56"/>
      <c r="H21" s="51">
        <v>3</v>
      </c>
      <c r="I21" s="65"/>
      <c r="J21" s="11" t="s">
        <v>68</v>
      </c>
      <c r="K21" s="81">
        <f t="shared" si="1"/>
        <v>0</v>
      </c>
      <c r="L21" s="81"/>
      <c r="M21" s="81"/>
    </row>
    <row r="22" spans="2:13" ht="15.75" thickBot="1">
      <c r="B22" s="11">
        <v>4</v>
      </c>
      <c r="C22" s="11" t="s">
        <v>97</v>
      </c>
      <c r="D22" s="11"/>
      <c r="E22" s="11" t="s">
        <v>133</v>
      </c>
      <c r="F22" s="53"/>
      <c r="G22" s="56"/>
      <c r="H22" s="51">
        <v>3</v>
      </c>
      <c r="I22" s="65"/>
      <c r="J22" s="11" t="s">
        <v>68</v>
      </c>
      <c r="K22" s="81">
        <f t="shared" si="1"/>
        <v>0</v>
      </c>
      <c r="L22" s="81"/>
      <c r="M22" s="81"/>
    </row>
    <row r="23" spans="2:13" ht="15.75" thickBot="1">
      <c r="B23" s="11">
        <v>5</v>
      </c>
      <c r="C23" s="11" t="s">
        <v>98</v>
      </c>
      <c r="D23" s="11"/>
      <c r="E23" s="11" t="s">
        <v>133</v>
      </c>
      <c r="F23" s="53"/>
      <c r="G23" s="56"/>
      <c r="H23" s="51">
        <v>3</v>
      </c>
      <c r="I23" s="65"/>
      <c r="J23" s="11" t="s">
        <v>68</v>
      </c>
      <c r="K23" s="81">
        <f t="shared" si="1"/>
        <v>0</v>
      </c>
      <c r="L23" s="81"/>
      <c r="M23" s="81"/>
    </row>
    <row r="24" spans="2:13" ht="15.75" thickBot="1">
      <c r="B24" s="50">
        <v>6</v>
      </c>
      <c r="C24" s="50" t="s">
        <v>99</v>
      </c>
      <c r="D24" s="50"/>
      <c r="E24" s="50" t="s">
        <v>133</v>
      </c>
      <c r="F24" s="54"/>
      <c r="G24" s="57"/>
      <c r="H24" s="51">
        <v>3</v>
      </c>
      <c r="I24" s="66"/>
      <c r="J24" s="11" t="s">
        <v>68</v>
      </c>
      <c r="K24" s="81">
        <f t="shared" si="1"/>
        <v>0</v>
      </c>
      <c r="L24" s="81"/>
      <c r="M24" s="81"/>
    </row>
    <row r="25" spans="2:13" ht="15" customHeight="1" thickBot="1">
      <c r="B25" s="51">
        <v>1</v>
      </c>
      <c r="C25" s="51" t="s">
        <v>114</v>
      </c>
      <c r="D25" s="51">
        <v>2006</v>
      </c>
      <c r="E25" s="51" t="s">
        <v>133</v>
      </c>
      <c r="F25" s="52">
        <v>88</v>
      </c>
      <c r="G25" s="55" t="s">
        <v>120</v>
      </c>
      <c r="H25" s="51">
        <v>4</v>
      </c>
      <c r="I25" s="68">
        <f>'І КЛ'!P9</f>
        <v>2.1818181818181817</v>
      </c>
      <c r="J25" s="11" t="s">
        <v>68</v>
      </c>
      <c r="K25" s="81">
        <f t="shared" si="1"/>
        <v>0</v>
      </c>
      <c r="L25" s="81"/>
      <c r="M25" s="81"/>
    </row>
    <row r="26" spans="2:13" ht="15.75" thickBot="1">
      <c r="B26" s="11">
        <v>2</v>
      </c>
      <c r="C26" s="11" t="s">
        <v>115</v>
      </c>
      <c r="D26" s="11">
        <v>2007</v>
      </c>
      <c r="E26" s="11" t="s">
        <v>133</v>
      </c>
      <c r="F26" s="53"/>
      <c r="G26" s="56"/>
      <c r="H26" s="51">
        <v>4</v>
      </c>
      <c r="I26" s="65"/>
      <c r="J26" s="11" t="s">
        <v>68</v>
      </c>
      <c r="K26" s="81">
        <f t="shared" si="1"/>
        <v>0</v>
      </c>
      <c r="L26" s="81"/>
      <c r="M26" s="81"/>
    </row>
    <row r="27" spans="2:13" ht="15.75" thickBot="1">
      <c r="B27" s="11">
        <v>3</v>
      </c>
      <c r="C27" s="11" t="s">
        <v>116</v>
      </c>
      <c r="D27" s="11">
        <v>2006</v>
      </c>
      <c r="E27" s="11" t="s">
        <v>133</v>
      </c>
      <c r="F27" s="53"/>
      <c r="G27" s="56"/>
      <c r="H27" s="51">
        <v>4</v>
      </c>
      <c r="I27" s="65"/>
      <c r="J27" s="11" t="s">
        <v>68</v>
      </c>
      <c r="K27" s="81">
        <f t="shared" si="1"/>
        <v>0</v>
      </c>
      <c r="L27" s="81"/>
      <c r="M27" s="81"/>
    </row>
    <row r="28" spans="2:13" ht="15.75" thickBot="1">
      <c r="B28" s="11">
        <v>4</v>
      </c>
      <c r="C28" s="11" t="s">
        <v>117</v>
      </c>
      <c r="D28" s="11">
        <v>2006</v>
      </c>
      <c r="E28" s="11" t="s">
        <v>133</v>
      </c>
      <c r="F28" s="53"/>
      <c r="G28" s="56"/>
      <c r="H28" s="51">
        <v>4</v>
      </c>
      <c r="I28" s="65"/>
      <c r="J28" s="11" t="s">
        <v>68</v>
      </c>
      <c r="K28" s="81">
        <f t="shared" si="1"/>
        <v>0</v>
      </c>
      <c r="L28" s="81"/>
      <c r="M28" s="81"/>
    </row>
    <row r="29" spans="2:13" ht="15.75" thickBot="1">
      <c r="B29" s="11">
        <v>5</v>
      </c>
      <c r="C29" s="11" t="s">
        <v>118</v>
      </c>
      <c r="D29" s="11">
        <v>2007</v>
      </c>
      <c r="E29" s="11" t="s">
        <v>133</v>
      </c>
      <c r="F29" s="53"/>
      <c r="G29" s="56"/>
      <c r="H29" s="51">
        <v>4</v>
      </c>
      <c r="I29" s="65"/>
      <c r="J29" s="11" t="s">
        <v>68</v>
      </c>
      <c r="K29" s="81">
        <f t="shared" si="1"/>
        <v>0</v>
      </c>
      <c r="L29" s="81"/>
      <c r="M29" s="81"/>
    </row>
    <row r="30" spans="2:13" ht="15.75" thickBot="1">
      <c r="B30" s="50">
        <v>6</v>
      </c>
      <c r="C30" s="50" t="s">
        <v>119</v>
      </c>
      <c r="D30" s="50">
        <v>2006</v>
      </c>
      <c r="E30" s="50" t="s">
        <v>133</v>
      </c>
      <c r="F30" s="54"/>
      <c r="G30" s="57"/>
      <c r="H30" s="51">
        <v>4</v>
      </c>
      <c r="I30" s="66"/>
      <c r="J30" s="11" t="s">
        <v>68</v>
      </c>
      <c r="K30" s="81">
        <f t="shared" si="1"/>
        <v>0</v>
      </c>
      <c r="L30" s="81"/>
      <c r="M30" s="81"/>
    </row>
    <row r="31" spans="2:13" ht="15" customHeight="1" thickBot="1">
      <c r="B31" s="51">
        <v>1</v>
      </c>
      <c r="C31" s="51" t="s">
        <v>80</v>
      </c>
      <c r="D31" s="51">
        <v>2008</v>
      </c>
      <c r="E31" s="51" t="s">
        <v>136</v>
      </c>
      <c r="F31" s="52" t="s">
        <v>12</v>
      </c>
      <c r="G31" s="55" t="s">
        <v>85</v>
      </c>
      <c r="H31" s="51">
        <v>5</v>
      </c>
      <c r="I31" s="68">
        <f>'І КЛ'!P10</f>
        <v>3.1515151515151514</v>
      </c>
      <c r="J31" s="11" t="s">
        <v>68</v>
      </c>
      <c r="K31" s="81">
        <f t="shared" si="1"/>
        <v>1</v>
      </c>
      <c r="L31" s="81">
        <f t="shared" ref="L31:L37" si="2">SUM(K31:K36)/6*4</f>
        <v>1.0000000000000002</v>
      </c>
      <c r="M31" s="81"/>
    </row>
    <row r="32" spans="2:13" ht="15.75" thickBot="1">
      <c r="B32" s="11">
        <v>2</v>
      </c>
      <c r="C32" s="11" t="s">
        <v>81</v>
      </c>
      <c r="D32" s="11">
        <v>2008</v>
      </c>
      <c r="E32" s="11" t="s">
        <v>68</v>
      </c>
      <c r="F32" s="53"/>
      <c r="G32" s="56"/>
      <c r="H32" s="51">
        <v>5</v>
      </c>
      <c r="I32" s="65"/>
      <c r="J32" s="11" t="s">
        <v>68</v>
      </c>
      <c r="K32" s="81">
        <f t="shared" si="1"/>
        <v>0.1</v>
      </c>
      <c r="L32" s="81"/>
      <c r="M32" s="81"/>
    </row>
    <row r="33" spans="2:13" ht="15.75" thickBot="1">
      <c r="B33" s="11">
        <v>3</v>
      </c>
      <c r="C33" s="11" t="s">
        <v>82</v>
      </c>
      <c r="D33" s="11">
        <v>2008</v>
      </c>
      <c r="E33" s="11" t="s">
        <v>68</v>
      </c>
      <c r="F33" s="53"/>
      <c r="G33" s="56"/>
      <c r="H33" s="51">
        <v>5</v>
      </c>
      <c r="I33" s="65"/>
      <c r="J33" s="11" t="s">
        <v>68</v>
      </c>
      <c r="K33" s="81">
        <f t="shared" si="1"/>
        <v>0.1</v>
      </c>
      <c r="L33" s="81"/>
      <c r="M33" s="81"/>
    </row>
    <row r="34" spans="2:13" ht="15.75" thickBot="1">
      <c r="B34" s="11">
        <v>4</v>
      </c>
      <c r="C34" s="11" t="s">
        <v>83</v>
      </c>
      <c r="D34" s="11">
        <v>2007</v>
      </c>
      <c r="E34" s="11" t="s">
        <v>68</v>
      </c>
      <c r="F34" s="53"/>
      <c r="G34" s="56"/>
      <c r="H34" s="51">
        <v>5</v>
      </c>
      <c r="I34" s="65"/>
      <c r="J34" s="11" t="s">
        <v>68</v>
      </c>
      <c r="K34" s="81">
        <f t="shared" si="1"/>
        <v>0.1</v>
      </c>
      <c r="L34" s="81"/>
      <c r="M34" s="81"/>
    </row>
    <row r="35" spans="2:13" ht="15.75" thickBot="1">
      <c r="B35" s="11">
        <v>5</v>
      </c>
      <c r="C35" s="11" t="s">
        <v>84</v>
      </c>
      <c r="D35" s="11">
        <v>2008</v>
      </c>
      <c r="E35" s="11" t="s">
        <v>68</v>
      </c>
      <c r="F35" s="53"/>
      <c r="G35" s="56"/>
      <c r="H35" s="51">
        <v>5</v>
      </c>
      <c r="I35" s="65"/>
      <c r="J35" s="11" t="s">
        <v>68</v>
      </c>
      <c r="K35" s="81">
        <f t="shared" si="1"/>
        <v>0.1</v>
      </c>
      <c r="L35" s="81"/>
      <c r="M35" s="81"/>
    </row>
    <row r="36" spans="2:13" ht="15.75" thickBot="1">
      <c r="B36" s="50">
        <v>6</v>
      </c>
      <c r="C36" s="50" t="s">
        <v>138</v>
      </c>
      <c r="D36" s="50">
        <v>2008</v>
      </c>
      <c r="E36" s="11" t="s">
        <v>68</v>
      </c>
      <c r="F36" s="54"/>
      <c r="G36" s="57"/>
      <c r="H36" s="51">
        <v>5</v>
      </c>
      <c r="I36" s="66"/>
      <c r="J36" s="11" t="s">
        <v>68</v>
      </c>
      <c r="K36" s="81">
        <f t="shared" si="1"/>
        <v>0.1</v>
      </c>
      <c r="L36" s="81"/>
      <c r="M36" s="81"/>
    </row>
    <row r="37" spans="2:13" ht="15" customHeight="1" thickBot="1">
      <c r="B37" s="51">
        <v>1</v>
      </c>
      <c r="C37" s="51" t="s">
        <v>86</v>
      </c>
      <c r="D37" s="51">
        <v>2007</v>
      </c>
      <c r="E37" s="51" t="s">
        <v>68</v>
      </c>
      <c r="F37" s="52" t="s">
        <v>92</v>
      </c>
      <c r="G37" s="55" t="s">
        <v>93</v>
      </c>
      <c r="H37" s="51">
        <v>6</v>
      </c>
      <c r="I37" s="68">
        <f>'І КЛ'!P11</f>
        <v>3.3484848484848486</v>
      </c>
      <c r="J37" s="11" t="s">
        <v>68</v>
      </c>
      <c r="K37" s="81">
        <f t="shared" si="1"/>
        <v>0.1</v>
      </c>
      <c r="L37" s="81">
        <f t="shared" si="2"/>
        <v>0.39999999999999997</v>
      </c>
      <c r="M37" s="81"/>
    </row>
    <row r="38" spans="2:13" ht="15.75" thickBot="1">
      <c r="B38" s="11">
        <v>2</v>
      </c>
      <c r="C38" s="11" t="s">
        <v>87</v>
      </c>
      <c r="D38" s="11">
        <v>2007</v>
      </c>
      <c r="E38" s="11" t="s">
        <v>68</v>
      </c>
      <c r="F38" s="53"/>
      <c r="G38" s="56"/>
      <c r="H38" s="51">
        <v>6</v>
      </c>
      <c r="I38" s="65"/>
      <c r="J38" s="11" t="s">
        <v>68</v>
      </c>
      <c r="K38" s="81">
        <f t="shared" si="1"/>
        <v>0.1</v>
      </c>
      <c r="L38" s="81"/>
      <c r="M38" s="81"/>
    </row>
    <row r="39" spans="2:13" ht="15.75" thickBot="1">
      <c r="B39" s="11">
        <v>3</v>
      </c>
      <c r="C39" s="11" t="s">
        <v>88</v>
      </c>
      <c r="D39" s="11">
        <v>2006</v>
      </c>
      <c r="E39" s="11" t="s">
        <v>68</v>
      </c>
      <c r="F39" s="53"/>
      <c r="G39" s="56"/>
      <c r="H39" s="51">
        <v>6</v>
      </c>
      <c r="I39" s="65"/>
      <c r="J39" s="11" t="s">
        <v>68</v>
      </c>
      <c r="K39" s="81">
        <f t="shared" si="1"/>
        <v>0.1</v>
      </c>
      <c r="L39" s="81"/>
      <c r="M39" s="81"/>
    </row>
    <row r="40" spans="2:13" ht="15.75" thickBot="1">
      <c r="B40" s="11">
        <v>4</v>
      </c>
      <c r="C40" s="11" t="s">
        <v>89</v>
      </c>
      <c r="D40" s="11">
        <v>2007</v>
      </c>
      <c r="E40" s="11" t="s">
        <v>68</v>
      </c>
      <c r="F40" s="53"/>
      <c r="G40" s="56"/>
      <c r="H40" s="51">
        <v>6</v>
      </c>
      <c r="I40" s="65"/>
      <c r="J40" s="11" t="s">
        <v>68</v>
      </c>
      <c r="K40" s="81">
        <f t="shared" si="1"/>
        <v>0.1</v>
      </c>
      <c r="L40" s="81"/>
      <c r="M40" s="81"/>
    </row>
    <row r="41" spans="2:13" ht="15.75" thickBot="1">
      <c r="B41" s="11">
        <v>5</v>
      </c>
      <c r="C41" s="11" t="s">
        <v>90</v>
      </c>
      <c r="D41" s="11">
        <v>2006</v>
      </c>
      <c r="E41" s="11" t="s">
        <v>68</v>
      </c>
      <c r="F41" s="53"/>
      <c r="G41" s="56"/>
      <c r="H41" s="51">
        <v>6</v>
      </c>
      <c r="I41" s="65"/>
      <c r="J41" s="11" t="s">
        <v>68</v>
      </c>
      <c r="K41" s="81">
        <f t="shared" si="1"/>
        <v>0.1</v>
      </c>
      <c r="L41" s="81"/>
      <c r="M41" s="81"/>
    </row>
    <row r="42" spans="2:13" ht="15.75" thickBot="1">
      <c r="B42" s="50">
        <v>6</v>
      </c>
      <c r="C42" s="50" t="s">
        <v>91</v>
      </c>
      <c r="D42" s="50">
        <v>2008</v>
      </c>
      <c r="E42" s="50" t="s">
        <v>68</v>
      </c>
      <c r="F42" s="54"/>
      <c r="G42" s="57"/>
      <c r="H42" s="51">
        <v>6</v>
      </c>
      <c r="I42" s="66"/>
      <c r="J42" s="11" t="s">
        <v>68</v>
      </c>
      <c r="K42" s="83">
        <f t="shared" si="1"/>
        <v>0.1</v>
      </c>
      <c r="L42" s="81"/>
      <c r="M42" s="81"/>
    </row>
    <row r="43" spans="2:13" ht="15" customHeight="1" thickBot="1">
      <c r="B43" s="51">
        <v>1</v>
      </c>
      <c r="C43" s="51" t="s">
        <v>125</v>
      </c>
      <c r="D43" s="51">
        <v>2009</v>
      </c>
      <c r="E43" s="51" t="s">
        <v>131</v>
      </c>
      <c r="F43" s="52" t="s">
        <v>10</v>
      </c>
      <c r="G43" s="55" t="s">
        <v>137</v>
      </c>
      <c r="H43" s="51">
        <v>7</v>
      </c>
      <c r="I43" s="68">
        <f>'І КЛ'!P12</f>
        <v>3.5909090909090908</v>
      </c>
      <c r="J43" s="11" t="s">
        <v>68</v>
      </c>
      <c r="K43" s="83">
        <f>SUM(K7:K41)</f>
        <v>13.299999999999997</v>
      </c>
      <c r="L43" s="81"/>
      <c r="M43" s="81"/>
    </row>
    <row r="44" spans="2:13" ht="15.75" thickBot="1">
      <c r="B44" s="11">
        <v>2</v>
      </c>
      <c r="C44" s="11" t="s">
        <v>126</v>
      </c>
      <c r="D44" s="11">
        <v>2009</v>
      </c>
      <c r="E44" s="11" t="s">
        <v>132</v>
      </c>
      <c r="F44" s="53"/>
      <c r="G44" s="56"/>
      <c r="H44" s="51">
        <v>7</v>
      </c>
      <c r="I44" s="65"/>
      <c r="J44" s="11" t="s">
        <v>68</v>
      </c>
      <c r="K44" s="83"/>
      <c r="L44" s="81"/>
      <c r="M44" s="81"/>
    </row>
    <row r="45" spans="2:13" ht="15.75" thickBot="1">
      <c r="B45" s="11">
        <v>3</v>
      </c>
      <c r="C45" s="11" t="s">
        <v>127</v>
      </c>
      <c r="D45" s="11">
        <v>2008</v>
      </c>
      <c r="E45" s="11" t="s">
        <v>131</v>
      </c>
      <c r="F45" s="53"/>
      <c r="G45" s="56"/>
      <c r="H45" s="51">
        <v>7</v>
      </c>
      <c r="I45" s="65"/>
      <c r="J45" s="11" t="s">
        <v>68</v>
      </c>
      <c r="K45" s="81"/>
      <c r="L45" s="81"/>
      <c r="M45" s="81"/>
    </row>
    <row r="46" spans="2:13" ht="15.75" thickBot="1">
      <c r="B46" s="11">
        <v>4</v>
      </c>
      <c r="C46" s="11" t="s">
        <v>128</v>
      </c>
      <c r="D46" s="11">
        <v>2009</v>
      </c>
      <c r="E46" s="11" t="s">
        <v>131</v>
      </c>
      <c r="F46" s="53"/>
      <c r="G46" s="56"/>
      <c r="H46" s="51">
        <v>7</v>
      </c>
      <c r="I46" s="65"/>
      <c r="J46" s="11" t="s">
        <v>68</v>
      </c>
    </row>
    <row r="47" spans="2:13" ht="15.75" thickBot="1">
      <c r="B47" s="11">
        <v>5</v>
      </c>
      <c r="C47" s="11" t="s">
        <v>129</v>
      </c>
      <c r="D47" s="11">
        <v>2009</v>
      </c>
      <c r="E47" s="11" t="s">
        <v>131</v>
      </c>
      <c r="F47" s="53"/>
      <c r="G47" s="56"/>
      <c r="H47" s="51">
        <v>7</v>
      </c>
      <c r="I47" s="65"/>
      <c r="J47" s="11" t="s">
        <v>68</v>
      </c>
    </row>
    <row r="48" spans="2:13" ht="15.75" thickBot="1">
      <c r="B48" s="50">
        <v>6</v>
      </c>
      <c r="C48" s="50" t="s">
        <v>130</v>
      </c>
      <c r="D48" s="50">
        <v>2008</v>
      </c>
      <c r="E48" s="50" t="s">
        <v>133</v>
      </c>
      <c r="F48" s="54"/>
      <c r="G48" s="57"/>
      <c r="H48" s="51">
        <v>7</v>
      </c>
      <c r="I48" s="66"/>
      <c r="J48" s="11" t="s">
        <v>68</v>
      </c>
    </row>
    <row r="49" spans="2:10" ht="15" customHeight="1" thickBot="1">
      <c r="B49" s="51">
        <v>1</v>
      </c>
      <c r="C49" s="51" t="s">
        <v>73</v>
      </c>
      <c r="D49" s="51">
        <v>2006</v>
      </c>
      <c r="E49" s="51" t="s">
        <v>68</v>
      </c>
      <c r="F49" s="52">
        <v>102</v>
      </c>
      <c r="G49" s="55" t="s">
        <v>79</v>
      </c>
      <c r="H49" s="51">
        <v>8</v>
      </c>
      <c r="I49" s="68">
        <f>'І КЛ'!P13</f>
        <v>3.5909090909090908</v>
      </c>
      <c r="J49" s="11" t="s">
        <v>68</v>
      </c>
    </row>
    <row r="50" spans="2:10" ht="15.75" thickBot="1">
      <c r="B50" s="11">
        <v>2</v>
      </c>
      <c r="C50" s="11" t="s">
        <v>74</v>
      </c>
      <c r="D50" s="11">
        <v>2008</v>
      </c>
      <c r="E50" s="11" t="s">
        <v>65</v>
      </c>
      <c r="F50" s="53"/>
      <c r="G50" s="56"/>
      <c r="H50" s="51">
        <v>8</v>
      </c>
      <c r="I50" s="65"/>
      <c r="J50" s="11" t="s">
        <v>68</v>
      </c>
    </row>
    <row r="51" spans="2:10" ht="15.75" thickBot="1">
      <c r="B51" s="11">
        <v>3</v>
      </c>
      <c r="C51" s="11" t="s">
        <v>75</v>
      </c>
      <c r="D51" s="11">
        <v>2008</v>
      </c>
      <c r="E51" s="11" t="s">
        <v>68</v>
      </c>
      <c r="F51" s="53"/>
      <c r="G51" s="56"/>
      <c r="H51" s="51">
        <v>8</v>
      </c>
      <c r="I51" s="65"/>
      <c r="J51" s="11" t="s">
        <v>68</v>
      </c>
    </row>
    <row r="52" spans="2:10" ht="15.75" thickBot="1">
      <c r="B52" s="11">
        <v>4</v>
      </c>
      <c r="C52" s="11" t="s">
        <v>76</v>
      </c>
      <c r="D52" s="11">
        <v>2006</v>
      </c>
      <c r="E52" s="11" t="s">
        <v>68</v>
      </c>
      <c r="F52" s="53"/>
      <c r="G52" s="56"/>
      <c r="H52" s="51">
        <v>8</v>
      </c>
      <c r="I52" s="65"/>
      <c r="J52" s="11" t="s">
        <v>68</v>
      </c>
    </row>
    <row r="53" spans="2:10" ht="15.75" thickBot="1">
      <c r="B53" s="11">
        <v>5</v>
      </c>
      <c r="C53" s="11" t="s">
        <v>77</v>
      </c>
      <c r="D53" s="11">
        <v>2008</v>
      </c>
      <c r="E53" s="11" t="s">
        <v>68</v>
      </c>
      <c r="F53" s="53"/>
      <c r="G53" s="56"/>
      <c r="H53" s="51">
        <v>8</v>
      </c>
      <c r="I53" s="65"/>
      <c r="J53" s="11" t="s">
        <v>68</v>
      </c>
    </row>
    <row r="54" spans="2:10" ht="15.75" thickBot="1">
      <c r="B54" s="50">
        <v>6</v>
      </c>
      <c r="C54" s="50" t="s">
        <v>78</v>
      </c>
      <c r="D54" s="50">
        <v>2008</v>
      </c>
      <c r="E54" s="50" t="s">
        <v>68</v>
      </c>
      <c r="F54" s="54"/>
      <c r="G54" s="57"/>
      <c r="H54" s="51">
        <v>8</v>
      </c>
      <c r="I54" s="66"/>
      <c r="J54" s="11" t="s">
        <v>68</v>
      </c>
    </row>
    <row r="55" spans="2:10" ht="15" customHeight="1" thickBot="1">
      <c r="B55" s="51">
        <v>1</v>
      </c>
      <c r="C55" s="51" t="s">
        <v>121</v>
      </c>
      <c r="D55" s="51">
        <v>2007</v>
      </c>
      <c r="E55" s="51" t="s">
        <v>136</v>
      </c>
      <c r="F55" s="52">
        <v>231</v>
      </c>
      <c r="G55" s="55" t="s">
        <v>59</v>
      </c>
      <c r="H55" s="51">
        <v>9</v>
      </c>
      <c r="I55" s="68">
        <f>'І КЛ'!P14</f>
        <v>3.5909090909090908</v>
      </c>
      <c r="J55" s="11" t="s">
        <v>68</v>
      </c>
    </row>
    <row r="56" spans="2:10" ht="15.75" thickBot="1">
      <c r="B56" s="11">
        <v>2</v>
      </c>
      <c r="C56" s="11" t="s">
        <v>122</v>
      </c>
      <c r="D56" s="11">
        <v>2009</v>
      </c>
      <c r="E56" s="11" t="s">
        <v>68</v>
      </c>
      <c r="F56" s="53"/>
      <c r="G56" s="56"/>
      <c r="H56" s="51">
        <v>9</v>
      </c>
      <c r="I56" s="65"/>
      <c r="J56" s="11" t="s">
        <v>68</v>
      </c>
    </row>
    <row r="57" spans="2:10" ht="15.75" thickBot="1">
      <c r="B57" s="11">
        <v>3</v>
      </c>
      <c r="C57" s="11" t="s">
        <v>123</v>
      </c>
      <c r="D57" s="11">
        <v>2009</v>
      </c>
      <c r="E57" s="11" t="s">
        <v>68</v>
      </c>
      <c r="F57" s="53"/>
      <c r="G57" s="56"/>
      <c r="H57" s="51">
        <v>9</v>
      </c>
      <c r="I57" s="65"/>
      <c r="J57" s="11" t="s">
        <v>68</v>
      </c>
    </row>
    <row r="58" spans="2:10" ht="15.75" thickBot="1">
      <c r="B58" s="11">
        <v>4</v>
      </c>
      <c r="C58" s="11" t="s">
        <v>124</v>
      </c>
      <c r="D58" s="11">
        <v>2009</v>
      </c>
      <c r="E58" s="11" t="s">
        <v>133</v>
      </c>
      <c r="F58" s="53"/>
      <c r="G58" s="56"/>
      <c r="H58" s="51">
        <v>9</v>
      </c>
      <c r="I58" s="65"/>
      <c r="J58" s="11" t="s">
        <v>68</v>
      </c>
    </row>
    <row r="59" spans="2:10" ht="15.75" thickBot="1">
      <c r="B59" s="11">
        <v>5</v>
      </c>
      <c r="C59" s="11" t="s">
        <v>134</v>
      </c>
      <c r="D59" s="11">
        <v>2008</v>
      </c>
      <c r="E59" s="11" t="s">
        <v>68</v>
      </c>
      <c r="F59" s="53"/>
      <c r="G59" s="56"/>
      <c r="H59" s="51">
        <v>9</v>
      </c>
      <c r="I59" s="65"/>
      <c r="J59" s="11" t="s">
        <v>68</v>
      </c>
    </row>
    <row r="60" spans="2:10" ht="15.75" thickBot="1">
      <c r="B60" s="50">
        <v>6</v>
      </c>
      <c r="C60" s="50" t="s">
        <v>135</v>
      </c>
      <c r="D60" s="50">
        <v>2006</v>
      </c>
      <c r="E60" s="50" t="s">
        <v>68</v>
      </c>
      <c r="F60" s="54"/>
      <c r="G60" s="57"/>
      <c r="H60" s="51">
        <v>9</v>
      </c>
      <c r="I60" s="66"/>
      <c r="J60" s="11" t="s">
        <v>68</v>
      </c>
    </row>
    <row r="61" spans="2:10" ht="15" customHeight="1" thickBot="1">
      <c r="B61" s="51">
        <v>1</v>
      </c>
      <c r="C61" s="51" t="s">
        <v>64</v>
      </c>
      <c r="D61" s="51">
        <v>2006</v>
      </c>
      <c r="E61" s="51" t="s">
        <v>65</v>
      </c>
      <c r="F61" s="52" t="s">
        <v>32</v>
      </c>
      <c r="G61" s="55" t="s">
        <v>72</v>
      </c>
      <c r="H61" s="51">
        <v>10</v>
      </c>
      <c r="I61" s="68">
        <f>'І КЛ'!P15</f>
        <v>3.6818181818181817</v>
      </c>
      <c r="J61" s="11" t="s">
        <v>68</v>
      </c>
    </row>
    <row r="62" spans="2:10" ht="15.75" thickBot="1">
      <c r="B62" s="11">
        <v>2</v>
      </c>
      <c r="C62" s="11" t="s">
        <v>66</v>
      </c>
      <c r="D62" s="11">
        <v>2007</v>
      </c>
      <c r="E62" s="11" t="s">
        <v>65</v>
      </c>
      <c r="F62" s="53"/>
      <c r="G62" s="56"/>
      <c r="H62" s="51">
        <v>10</v>
      </c>
      <c r="I62" s="65"/>
      <c r="J62" s="11" t="s">
        <v>68</v>
      </c>
    </row>
    <row r="63" spans="2:10" ht="15.75" thickBot="1">
      <c r="B63" s="11">
        <v>3</v>
      </c>
      <c r="C63" s="11" t="s">
        <v>67</v>
      </c>
      <c r="D63" s="11">
        <v>2006</v>
      </c>
      <c r="E63" s="11" t="s">
        <v>68</v>
      </c>
      <c r="F63" s="53"/>
      <c r="G63" s="56"/>
      <c r="H63" s="51">
        <v>10</v>
      </c>
      <c r="I63" s="65"/>
      <c r="J63" s="11" t="s">
        <v>68</v>
      </c>
    </row>
    <row r="64" spans="2:10" ht="15.75" thickBot="1">
      <c r="B64" s="11">
        <v>4</v>
      </c>
      <c r="C64" s="11" t="s">
        <v>69</v>
      </c>
      <c r="D64" s="11">
        <v>2007</v>
      </c>
      <c r="E64" s="11" t="s">
        <v>65</v>
      </c>
      <c r="F64" s="53"/>
      <c r="G64" s="56"/>
      <c r="H64" s="51">
        <v>10</v>
      </c>
      <c r="I64" s="65"/>
      <c r="J64" s="11" t="s">
        <v>68</v>
      </c>
    </row>
    <row r="65" spans="2:10" ht="15.75" thickBot="1">
      <c r="B65" s="11">
        <v>5</v>
      </c>
      <c r="C65" s="11" t="s">
        <v>70</v>
      </c>
      <c r="D65" s="11">
        <v>2009</v>
      </c>
      <c r="E65" s="11" t="s">
        <v>68</v>
      </c>
      <c r="F65" s="53"/>
      <c r="G65" s="56"/>
      <c r="H65" s="51">
        <v>10</v>
      </c>
      <c r="I65" s="65"/>
      <c r="J65" s="11" t="s">
        <v>68</v>
      </c>
    </row>
    <row r="66" spans="2:10" ht="15.75" thickBot="1">
      <c r="B66" s="50">
        <v>6</v>
      </c>
      <c r="C66" s="50" t="s">
        <v>71</v>
      </c>
      <c r="D66" s="50">
        <v>2009</v>
      </c>
      <c r="E66" s="50" t="s">
        <v>68</v>
      </c>
      <c r="F66" s="54"/>
      <c r="G66" s="57"/>
      <c r="H66" s="51">
        <v>10</v>
      </c>
      <c r="I66" s="66"/>
      <c r="J66" s="11" t="s">
        <v>68</v>
      </c>
    </row>
    <row r="67" spans="2:10" ht="15.75" thickBot="1">
      <c r="B67" s="51">
        <v>1</v>
      </c>
      <c r="C67" s="51" t="s">
        <v>163</v>
      </c>
      <c r="D67" s="51">
        <v>2008</v>
      </c>
      <c r="E67" s="51" t="s">
        <v>133</v>
      </c>
      <c r="F67" s="52" t="s">
        <v>13</v>
      </c>
      <c r="G67" s="55" t="s">
        <v>169</v>
      </c>
      <c r="H67" s="51">
        <v>11</v>
      </c>
      <c r="I67" s="68">
        <f>'І КЛ'!P16</f>
        <v>3.8030303030303032</v>
      </c>
      <c r="J67" s="11" t="s">
        <v>68</v>
      </c>
    </row>
    <row r="68" spans="2:10" ht="15.75" thickBot="1">
      <c r="B68" s="11">
        <v>2</v>
      </c>
      <c r="C68" s="11" t="s">
        <v>164</v>
      </c>
      <c r="D68" s="11">
        <v>2007</v>
      </c>
      <c r="E68" s="11" t="s">
        <v>133</v>
      </c>
      <c r="F68" s="53"/>
      <c r="G68" s="56"/>
      <c r="H68" s="51">
        <v>11</v>
      </c>
      <c r="I68" s="65"/>
      <c r="J68" s="11" t="s">
        <v>68</v>
      </c>
    </row>
    <row r="69" spans="2:10" ht="15.75" thickBot="1">
      <c r="B69" s="11">
        <v>3</v>
      </c>
      <c r="C69" s="11" t="s">
        <v>165</v>
      </c>
      <c r="D69" s="11">
        <v>2007</v>
      </c>
      <c r="E69" s="11" t="s">
        <v>133</v>
      </c>
      <c r="F69" s="53"/>
      <c r="G69" s="56"/>
      <c r="H69" s="51">
        <v>11</v>
      </c>
      <c r="I69" s="65"/>
      <c r="J69" s="11" t="s">
        <v>68</v>
      </c>
    </row>
    <row r="70" spans="2:10" ht="15.75" thickBot="1">
      <c r="B70" s="11">
        <v>4</v>
      </c>
      <c r="C70" s="11" t="s">
        <v>166</v>
      </c>
      <c r="D70" s="11">
        <v>2007</v>
      </c>
      <c r="E70" s="11" t="s">
        <v>133</v>
      </c>
      <c r="F70" s="53"/>
      <c r="G70" s="56"/>
      <c r="H70" s="51">
        <v>11</v>
      </c>
      <c r="I70" s="65"/>
      <c r="J70" s="11" t="s">
        <v>68</v>
      </c>
    </row>
    <row r="71" spans="2:10" ht="15.75" thickBot="1">
      <c r="B71" s="11">
        <v>5</v>
      </c>
      <c r="C71" s="11" t="s">
        <v>167</v>
      </c>
      <c r="D71" s="11">
        <v>2008</v>
      </c>
      <c r="E71" s="11" t="s">
        <v>133</v>
      </c>
      <c r="F71" s="53"/>
      <c r="G71" s="56"/>
      <c r="H71" s="51">
        <v>11</v>
      </c>
      <c r="I71" s="65"/>
      <c r="J71" s="11" t="s">
        <v>68</v>
      </c>
    </row>
    <row r="72" spans="2:10" ht="15.75" thickBot="1">
      <c r="B72" s="11">
        <v>6</v>
      </c>
      <c r="C72" s="50" t="s">
        <v>168</v>
      </c>
      <c r="D72" s="50">
        <v>2007</v>
      </c>
      <c r="E72" s="50" t="s">
        <v>133</v>
      </c>
      <c r="F72" s="54"/>
      <c r="G72" s="57"/>
      <c r="H72" s="51">
        <v>11</v>
      </c>
      <c r="I72" s="66"/>
      <c r="J72" s="11" t="s">
        <v>68</v>
      </c>
    </row>
    <row r="76" spans="2:10">
      <c r="C76" s="31" t="s">
        <v>56</v>
      </c>
      <c r="E76" s="32" t="s">
        <v>58</v>
      </c>
      <c r="F76" s="32"/>
      <c r="G76" s="32"/>
    </row>
    <row r="77" spans="2:10">
      <c r="C77" s="31" t="s">
        <v>57</v>
      </c>
      <c r="E77" s="32" t="s">
        <v>59</v>
      </c>
      <c r="F77" s="32"/>
      <c r="G77" s="32"/>
    </row>
  </sheetData>
  <sortState ref="B5:H64">
    <sortCondition ref="H5:H64"/>
  </sortState>
  <mergeCells count="38">
    <mergeCell ref="B1:J1"/>
    <mergeCell ref="E76:G76"/>
    <mergeCell ref="E77:G77"/>
    <mergeCell ref="B5:J5"/>
    <mergeCell ref="I43:I48"/>
    <mergeCell ref="I49:I54"/>
    <mergeCell ref="I55:I60"/>
    <mergeCell ref="I61:I66"/>
    <mergeCell ref="H2:I2"/>
    <mergeCell ref="F67:F72"/>
    <mergeCell ref="G67:G72"/>
    <mergeCell ref="I67:I72"/>
    <mergeCell ref="F43:F48"/>
    <mergeCell ref="F49:F54"/>
    <mergeCell ref="F55:F60"/>
    <mergeCell ref="F61:F66"/>
    <mergeCell ref="I7:I12"/>
    <mergeCell ref="I13:I18"/>
    <mergeCell ref="I19:I24"/>
    <mergeCell ref="I25:I30"/>
    <mergeCell ref="I31:I36"/>
    <mergeCell ref="I37:I42"/>
    <mergeCell ref="G43:G48"/>
    <mergeCell ref="G49:G54"/>
    <mergeCell ref="G55:G60"/>
    <mergeCell ref="G61:G66"/>
    <mergeCell ref="F7:F12"/>
    <mergeCell ref="F13:F18"/>
    <mergeCell ref="F19:F24"/>
    <mergeCell ref="F25:F30"/>
    <mergeCell ref="F31:F36"/>
    <mergeCell ref="F37:F42"/>
    <mergeCell ref="G7:G12"/>
    <mergeCell ref="G13:G18"/>
    <mergeCell ref="G19:G24"/>
    <mergeCell ref="G25:G30"/>
    <mergeCell ref="G31:G36"/>
    <mergeCell ref="G37:G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W23"/>
  <sheetViews>
    <sheetView workbookViewId="0">
      <selection activeCell="C23" sqref="C22:G23"/>
    </sheetView>
  </sheetViews>
  <sheetFormatPr defaultRowHeight="15"/>
  <cols>
    <col min="1" max="1" width="9.140625" style="1"/>
    <col min="2" max="2" width="6.140625" style="10" customWidth="1"/>
    <col min="3" max="3" width="27.42578125" style="10" customWidth="1"/>
    <col min="4" max="12" width="9.140625" style="10"/>
    <col min="13" max="13" width="9.140625" style="3"/>
    <col min="14" max="15" width="9.140625" style="21"/>
    <col min="16" max="16" width="9.140625" style="10"/>
    <col min="17" max="17" width="9.140625" style="33"/>
    <col min="18" max="16384" width="9.140625" style="1"/>
  </cols>
  <sheetData>
    <row r="1" spans="2:23">
      <c r="C1" s="12" t="s">
        <v>53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2:23">
      <c r="C2" s="12" t="s">
        <v>20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23">
      <c r="L3" s="13">
        <v>43569</v>
      </c>
      <c r="M3" s="14"/>
      <c r="N3" s="14"/>
      <c r="O3" s="14"/>
      <c r="P3" s="14"/>
    </row>
    <row r="4" spans="2:23">
      <c r="C4" s="15" t="s">
        <v>23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23" ht="107.25">
      <c r="B5" s="16" t="s">
        <v>22</v>
      </c>
      <c r="C5" s="16"/>
      <c r="D5" s="4" t="s">
        <v>25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26</v>
      </c>
      <c r="J5" s="4" t="s">
        <v>27</v>
      </c>
      <c r="K5" s="5" t="s">
        <v>8</v>
      </c>
      <c r="L5" s="4" t="s">
        <v>6</v>
      </c>
      <c r="M5" s="6" t="s">
        <v>9</v>
      </c>
      <c r="N5" s="25" t="s">
        <v>60</v>
      </c>
      <c r="O5" s="25" t="s">
        <v>61</v>
      </c>
      <c r="P5" s="4" t="s">
        <v>7</v>
      </c>
      <c r="Q5" s="40" t="s">
        <v>63</v>
      </c>
      <c r="S5" s="81"/>
      <c r="T5" s="81"/>
      <c r="U5" s="81"/>
      <c r="V5" s="81"/>
      <c r="W5" s="81"/>
    </row>
    <row r="6" spans="2:23">
      <c r="B6" s="28" t="s">
        <v>38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S6" s="81"/>
      <c r="T6" s="81"/>
      <c r="U6" s="81"/>
      <c r="V6" s="81"/>
      <c r="W6" s="81"/>
    </row>
    <row r="7" spans="2:23">
      <c r="B7" s="11">
        <v>1</v>
      </c>
      <c r="C7" s="9" t="s">
        <v>24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1</v>
      </c>
      <c r="J7" s="11">
        <v>3</v>
      </c>
      <c r="K7" s="11">
        <v>0</v>
      </c>
      <c r="L7" s="11">
        <f>D7+E7+F7+G7+H7+I7+J7+K7</f>
        <v>4</v>
      </c>
      <c r="M7" s="8">
        <v>2.5810185185185185E-3</v>
      </c>
      <c r="N7" s="20">
        <f>39*3</f>
        <v>117</v>
      </c>
      <c r="O7" s="20">
        <f>N7+L7</f>
        <v>121</v>
      </c>
      <c r="P7" s="9" t="s">
        <v>16</v>
      </c>
      <c r="Q7" s="41">
        <f>O7/$O$7</f>
        <v>1</v>
      </c>
      <c r="S7" s="81"/>
      <c r="T7" s="81">
        <v>117</v>
      </c>
      <c r="U7" s="90">
        <f>T7/$T$7</f>
        <v>1</v>
      </c>
      <c r="V7" s="81"/>
      <c r="W7" s="81"/>
    </row>
    <row r="8" spans="2:23">
      <c r="B8" s="11">
        <v>2</v>
      </c>
      <c r="C8" s="9" t="s">
        <v>31</v>
      </c>
      <c r="D8" s="11">
        <v>0</v>
      </c>
      <c r="E8" s="11">
        <v>0</v>
      </c>
      <c r="F8" s="11">
        <v>0</v>
      </c>
      <c r="G8" s="11">
        <v>3</v>
      </c>
      <c r="H8" s="11">
        <v>6</v>
      </c>
      <c r="I8" s="11">
        <v>5</v>
      </c>
      <c r="J8" s="11">
        <v>0</v>
      </c>
      <c r="K8" s="11">
        <v>0</v>
      </c>
      <c r="L8" s="11">
        <f>D8+E8+F8+G8+H8+I8+J8+K8</f>
        <v>14</v>
      </c>
      <c r="M8" s="8">
        <v>4.4791666666666669E-3</v>
      </c>
      <c r="N8" s="20">
        <f t="shared" ref="N8:N11" si="0">39*3</f>
        <v>117</v>
      </c>
      <c r="O8" s="20">
        <f t="shared" ref="O8:O11" si="1">N8+L8</f>
        <v>131</v>
      </c>
      <c r="P8" s="9" t="s">
        <v>17</v>
      </c>
      <c r="Q8" s="41">
        <f t="shared" ref="Q8:Q11" si="2">O8/$O$7</f>
        <v>1.0826446280991735</v>
      </c>
      <c r="S8" s="81"/>
      <c r="T8" s="81">
        <v>120</v>
      </c>
      <c r="U8" s="90">
        <f t="shared" ref="U8:U18" si="3">T8/$T$7</f>
        <v>1.0256410256410255</v>
      </c>
      <c r="V8" s="81"/>
      <c r="W8" s="81"/>
    </row>
    <row r="9" spans="2:23">
      <c r="B9" s="11">
        <v>3</v>
      </c>
      <c r="C9" s="9" t="s">
        <v>33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20</v>
      </c>
      <c r="K9" s="11">
        <v>0</v>
      </c>
      <c r="L9" s="11">
        <f>D9+E9+F9+G9+H9+I9+J9+K9</f>
        <v>20</v>
      </c>
      <c r="M9" s="8">
        <v>5.5555555555555558E-3</v>
      </c>
      <c r="N9" s="20">
        <f t="shared" si="0"/>
        <v>117</v>
      </c>
      <c r="O9" s="20">
        <f t="shared" si="1"/>
        <v>137</v>
      </c>
      <c r="P9" s="9" t="s">
        <v>18</v>
      </c>
      <c r="Q9" s="41">
        <f t="shared" si="2"/>
        <v>1.1322314049586777</v>
      </c>
      <c r="S9" s="81"/>
      <c r="T9" s="81">
        <v>121</v>
      </c>
      <c r="U9" s="90">
        <f t="shared" si="3"/>
        <v>1.0341880341880343</v>
      </c>
      <c r="V9" s="81"/>
      <c r="W9" s="81"/>
    </row>
    <row r="10" spans="2:23">
      <c r="B10" s="11">
        <v>4</v>
      </c>
      <c r="C10" s="9">
        <v>197</v>
      </c>
      <c r="D10" s="11">
        <v>0</v>
      </c>
      <c r="E10" s="11">
        <v>0</v>
      </c>
      <c r="F10" s="11">
        <v>0</v>
      </c>
      <c r="G10" s="11">
        <v>9</v>
      </c>
      <c r="H10" s="11">
        <v>0</v>
      </c>
      <c r="I10" s="11">
        <v>34</v>
      </c>
      <c r="J10" s="11">
        <v>43</v>
      </c>
      <c r="K10" s="11">
        <v>0</v>
      </c>
      <c r="L10" s="11">
        <f>D10+E10+F10+G10+H10+I10+J10+K10</f>
        <v>86</v>
      </c>
      <c r="M10" s="8">
        <v>5.5555555555555558E-3</v>
      </c>
      <c r="N10" s="20">
        <f t="shared" si="0"/>
        <v>117</v>
      </c>
      <c r="O10" s="20">
        <f t="shared" si="1"/>
        <v>203</v>
      </c>
      <c r="P10" s="11">
        <v>4</v>
      </c>
      <c r="Q10" s="41">
        <f t="shared" si="2"/>
        <v>1.6776859504132231</v>
      </c>
      <c r="S10" s="81"/>
      <c r="T10" s="81">
        <v>124</v>
      </c>
      <c r="U10" s="90">
        <f t="shared" si="3"/>
        <v>1.0598290598290598</v>
      </c>
      <c r="V10" s="81"/>
      <c r="W10" s="81"/>
    </row>
    <row r="11" spans="2:23">
      <c r="B11" s="11">
        <v>5</v>
      </c>
      <c r="C11" s="9" t="s">
        <v>36</v>
      </c>
      <c r="D11" s="11">
        <v>0</v>
      </c>
      <c r="E11" s="11">
        <v>0</v>
      </c>
      <c r="F11" s="11">
        <v>0</v>
      </c>
      <c r="G11" s="11">
        <v>9</v>
      </c>
      <c r="H11" s="11">
        <v>0</v>
      </c>
      <c r="I11" s="11">
        <v>60</v>
      </c>
      <c r="J11" s="11">
        <v>52</v>
      </c>
      <c r="K11" s="11">
        <v>0</v>
      </c>
      <c r="L11" s="11">
        <f>D11+E11+F11+G11+H11+I11+J11+K11</f>
        <v>121</v>
      </c>
      <c r="M11" s="8">
        <v>5.5555555555555558E-3</v>
      </c>
      <c r="N11" s="20">
        <f t="shared" si="0"/>
        <v>117</v>
      </c>
      <c r="O11" s="20">
        <f t="shared" si="1"/>
        <v>238</v>
      </c>
      <c r="P11" s="11">
        <v>5</v>
      </c>
      <c r="Q11" s="41">
        <f t="shared" si="2"/>
        <v>1.9669421487603307</v>
      </c>
      <c r="S11" s="81"/>
      <c r="T11" s="81">
        <v>127</v>
      </c>
      <c r="U11" s="90">
        <f t="shared" si="3"/>
        <v>1.0854700854700854</v>
      </c>
      <c r="V11" s="81"/>
      <c r="W11" s="81"/>
    </row>
    <row r="12" spans="2:23">
      <c r="B12" s="28" t="s">
        <v>39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S12" s="81"/>
      <c r="T12" s="81">
        <v>131</v>
      </c>
      <c r="U12" s="90">
        <f t="shared" si="3"/>
        <v>1.1196581196581197</v>
      </c>
      <c r="V12" s="81"/>
      <c r="W12" s="81"/>
    </row>
    <row r="13" spans="2:23">
      <c r="B13" s="11">
        <v>1</v>
      </c>
      <c r="C13" s="9" t="s">
        <v>32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ref="L13:L19" si="4">D13+E13+F13+G13+H13+I13+J13+K13</f>
        <v>0</v>
      </c>
      <c r="M13" s="8">
        <v>3.3912037037037036E-3</v>
      </c>
      <c r="N13" s="20">
        <f>39*3</f>
        <v>117</v>
      </c>
      <c r="O13" s="20">
        <f>N13+L13</f>
        <v>117</v>
      </c>
      <c r="P13" s="9" t="s">
        <v>16</v>
      </c>
      <c r="Q13" s="41">
        <f>O13/$O$13</f>
        <v>1</v>
      </c>
      <c r="S13" s="81"/>
      <c r="T13" s="81">
        <v>134</v>
      </c>
      <c r="U13" s="90">
        <f t="shared" si="3"/>
        <v>1.1452991452991452</v>
      </c>
      <c r="V13" s="81"/>
      <c r="W13" s="81"/>
    </row>
    <row r="14" spans="2:23">
      <c r="B14" s="11">
        <v>2</v>
      </c>
      <c r="C14" s="9" t="s">
        <v>37</v>
      </c>
      <c r="D14" s="11">
        <v>0</v>
      </c>
      <c r="E14" s="11">
        <v>3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f t="shared" si="4"/>
        <v>3</v>
      </c>
      <c r="M14" s="8">
        <v>4.0856481481481481E-3</v>
      </c>
      <c r="N14" s="20">
        <f t="shared" ref="N14:N19" si="5">39*3</f>
        <v>117</v>
      </c>
      <c r="O14" s="20">
        <f t="shared" ref="O14:O19" si="6">N14+L14</f>
        <v>120</v>
      </c>
      <c r="P14" s="9" t="s">
        <v>17</v>
      </c>
      <c r="Q14" s="41">
        <f t="shared" ref="Q14:Q19" si="7">O14/$O$13</f>
        <v>1.0256410256410255</v>
      </c>
      <c r="S14" s="81"/>
      <c r="T14" s="81">
        <v>137</v>
      </c>
      <c r="U14" s="90">
        <f t="shared" si="3"/>
        <v>1.170940170940171</v>
      </c>
      <c r="V14" s="81"/>
      <c r="W14" s="81"/>
    </row>
    <row r="15" spans="2:23">
      <c r="B15" s="11">
        <v>3</v>
      </c>
      <c r="C15" s="9" t="s">
        <v>29</v>
      </c>
      <c r="D15" s="11">
        <v>6</v>
      </c>
      <c r="E15" s="11">
        <v>0</v>
      </c>
      <c r="F15" s="11">
        <v>0</v>
      </c>
      <c r="G15" s="11">
        <v>1</v>
      </c>
      <c r="H15" s="11">
        <v>0</v>
      </c>
      <c r="I15" s="11">
        <v>0</v>
      </c>
      <c r="J15" s="11">
        <v>0</v>
      </c>
      <c r="K15" s="11">
        <v>0</v>
      </c>
      <c r="L15" s="11">
        <f t="shared" si="4"/>
        <v>7</v>
      </c>
      <c r="M15" s="8">
        <v>4.8842592592592592E-3</v>
      </c>
      <c r="N15" s="20">
        <f t="shared" si="5"/>
        <v>117</v>
      </c>
      <c r="O15" s="20">
        <f t="shared" si="6"/>
        <v>124</v>
      </c>
      <c r="P15" s="9" t="s">
        <v>18</v>
      </c>
      <c r="Q15" s="41">
        <f t="shared" si="7"/>
        <v>1.0598290598290598</v>
      </c>
      <c r="S15" s="81"/>
      <c r="T15" s="81">
        <v>161</v>
      </c>
      <c r="U15" s="90">
        <f t="shared" si="3"/>
        <v>1.3760683760683761</v>
      </c>
      <c r="V15" s="81"/>
      <c r="W15" s="81"/>
    </row>
    <row r="16" spans="2:23">
      <c r="B16" s="11">
        <v>4</v>
      </c>
      <c r="C16" s="9" t="s">
        <v>28</v>
      </c>
      <c r="D16" s="11">
        <v>0</v>
      </c>
      <c r="E16" s="11">
        <v>7</v>
      </c>
      <c r="F16" s="11">
        <v>0</v>
      </c>
      <c r="G16" s="11">
        <v>3</v>
      </c>
      <c r="H16" s="11">
        <v>0</v>
      </c>
      <c r="I16" s="11">
        <v>0</v>
      </c>
      <c r="J16" s="11">
        <v>0</v>
      </c>
      <c r="K16" s="11">
        <v>0</v>
      </c>
      <c r="L16" s="11">
        <f t="shared" si="4"/>
        <v>10</v>
      </c>
      <c r="M16" s="8">
        <v>3.2291666666666666E-3</v>
      </c>
      <c r="N16" s="20">
        <f t="shared" si="5"/>
        <v>117</v>
      </c>
      <c r="O16" s="20">
        <f t="shared" si="6"/>
        <v>127</v>
      </c>
      <c r="P16" s="9">
        <v>4</v>
      </c>
      <c r="Q16" s="41">
        <f t="shared" si="7"/>
        <v>1.0854700854700854</v>
      </c>
      <c r="S16" s="81"/>
      <c r="T16" s="81">
        <v>203</v>
      </c>
      <c r="U16" s="90">
        <f t="shared" si="3"/>
        <v>1.7350427350427351</v>
      </c>
      <c r="V16" s="81"/>
      <c r="W16" s="81"/>
    </row>
    <row r="17" spans="2:23">
      <c r="B17" s="11">
        <v>5</v>
      </c>
      <c r="C17" s="9">
        <v>285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6</v>
      </c>
      <c r="J17" s="11">
        <v>11</v>
      </c>
      <c r="K17" s="11">
        <v>0</v>
      </c>
      <c r="L17" s="11">
        <f t="shared" si="4"/>
        <v>17</v>
      </c>
      <c r="M17" s="8">
        <v>5.5555555555555558E-3</v>
      </c>
      <c r="N17" s="20">
        <f t="shared" si="5"/>
        <v>117</v>
      </c>
      <c r="O17" s="20">
        <f t="shared" si="6"/>
        <v>134</v>
      </c>
      <c r="P17" s="11">
        <v>5</v>
      </c>
      <c r="Q17" s="41">
        <f t="shared" si="7"/>
        <v>1.1452991452991452</v>
      </c>
      <c r="S17" s="81"/>
      <c r="T17" s="81">
        <v>238</v>
      </c>
      <c r="U17" s="90">
        <f t="shared" si="3"/>
        <v>2.0341880341880341</v>
      </c>
      <c r="V17" s="81"/>
      <c r="W17" s="81"/>
    </row>
    <row r="18" spans="2:23">
      <c r="B18" s="11">
        <v>6</v>
      </c>
      <c r="C18" s="9" t="s">
        <v>35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20</v>
      </c>
      <c r="J18" s="11">
        <v>24</v>
      </c>
      <c r="K18" s="11">
        <v>0</v>
      </c>
      <c r="L18" s="11">
        <f t="shared" si="4"/>
        <v>44</v>
      </c>
      <c r="M18" s="8">
        <v>5.5555555555555558E-3</v>
      </c>
      <c r="N18" s="20">
        <f t="shared" si="5"/>
        <v>117</v>
      </c>
      <c r="O18" s="20">
        <f t="shared" si="6"/>
        <v>161</v>
      </c>
      <c r="P18" s="11">
        <v>6</v>
      </c>
      <c r="Q18" s="41">
        <f t="shared" si="7"/>
        <v>1.3760683760683761</v>
      </c>
      <c r="S18" s="81"/>
      <c r="T18" s="81">
        <v>458</v>
      </c>
      <c r="U18" s="90">
        <f t="shared" si="3"/>
        <v>3.9145299145299144</v>
      </c>
      <c r="V18" s="81"/>
      <c r="W18" s="81"/>
    </row>
    <row r="19" spans="2:23">
      <c r="B19" s="11">
        <v>7</v>
      </c>
      <c r="C19" s="9" t="s">
        <v>30</v>
      </c>
      <c r="D19" s="11">
        <v>20</v>
      </c>
      <c r="E19" s="11">
        <v>30</v>
      </c>
      <c r="F19" s="11">
        <v>0</v>
      </c>
      <c r="G19" s="11">
        <v>7</v>
      </c>
      <c r="H19" s="11">
        <v>0</v>
      </c>
      <c r="I19" s="11">
        <v>140</v>
      </c>
      <c r="J19" s="11">
        <v>140</v>
      </c>
      <c r="K19" s="11">
        <v>4</v>
      </c>
      <c r="L19" s="11">
        <f t="shared" si="4"/>
        <v>341</v>
      </c>
      <c r="M19" s="8">
        <v>5.5555555555555558E-3</v>
      </c>
      <c r="N19" s="20">
        <f t="shared" si="5"/>
        <v>117</v>
      </c>
      <c r="O19" s="20">
        <f t="shared" si="6"/>
        <v>458</v>
      </c>
      <c r="P19" s="11">
        <v>7</v>
      </c>
      <c r="Q19" s="41">
        <f t="shared" si="7"/>
        <v>3.9145299145299144</v>
      </c>
      <c r="S19" s="81"/>
      <c r="T19" s="81"/>
      <c r="U19" s="90"/>
      <c r="V19" s="81"/>
      <c r="W19" s="81"/>
    </row>
    <row r="20" spans="2:23">
      <c r="S20" s="81"/>
      <c r="T20" s="81"/>
      <c r="U20" s="81"/>
      <c r="V20" s="81"/>
      <c r="W20" s="81"/>
    </row>
    <row r="21" spans="2:23">
      <c r="S21" s="81"/>
      <c r="T21" s="81"/>
      <c r="U21" s="81"/>
      <c r="V21" s="81"/>
      <c r="W21" s="81"/>
    </row>
    <row r="22" spans="2:23">
      <c r="C22" s="31" t="s">
        <v>56</v>
      </c>
      <c r="E22" s="32" t="s">
        <v>58</v>
      </c>
      <c r="F22" s="32"/>
      <c r="G22" s="32"/>
    </row>
    <row r="23" spans="2:23">
      <c r="C23" s="31" t="s">
        <v>57</v>
      </c>
      <c r="E23" s="32" t="s">
        <v>59</v>
      </c>
      <c r="F23" s="32"/>
      <c r="G23" s="32"/>
    </row>
  </sheetData>
  <sortState ref="T7:T18">
    <sortCondition ref="T7"/>
  </sortState>
  <mergeCells count="9">
    <mergeCell ref="E22:G22"/>
    <mergeCell ref="E23:G23"/>
    <mergeCell ref="B12:Q12"/>
    <mergeCell ref="B6:Q6"/>
    <mergeCell ref="C1:P1"/>
    <mergeCell ref="C2:P2"/>
    <mergeCell ref="L3:P3"/>
    <mergeCell ref="C4:P4"/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83"/>
  <sheetViews>
    <sheetView topLeftCell="A13" workbookViewId="0">
      <selection activeCell="C82" sqref="C82:G83"/>
    </sheetView>
  </sheetViews>
  <sheetFormatPr defaultRowHeight="15"/>
  <cols>
    <col min="2" max="2" width="9.140625" style="10"/>
    <col min="3" max="3" width="22.42578125" style="10" customWidth="1"/>
    <col min="4" max="4" width="12.42578125" style="10" customWidth="1"/>
    <col min="5" max="5" width="9.140625" style="10"/>
    <col min="6" max="6" width="16.140625" style="35" customWidth="1"/>
    <col min="7" max="7" width="27.5703125" style="10" customWidth="1"/>
    <col min="8" max="8" width="9.140625" style="10"/>
    <col min="9" max="9" width="11.7109375" style="34" customWidth="1"/>
    <col min="10" max="10" width="11.42578125" style="10" customWidth="1"/>
    <col min="11" max="12" width="9.140625" style="1"/>
  </cols>
  <sheetData>
    <row r="1" spans="2:18">
      <c r="B1" s="96" t="s">
        <v>313</v>
      </c>
      <c r="C1" s="96"/>
      <c r="D1" s="96"/>
      <c r="E1" s="96"/>
      <c r="F1" s="96"/>
      <c r="G1" s="96"/>
      <c r="H1" s="96"/>
      <c r="I1" s="96"/>
      <c r="J1" s="96"/>
    </row>
    <row r="2" spans="2:18">
      <c r="B2" s="97"/>
      <c r="C2" s="97"/>
      <c r="D2" s="98"/>
      <c r="E2" s="97"/>
      <c r="F2" s="36"/>
      <c r="G2" s="97"/>
      <c r="H2" s="96" t="s">
        <v>159</v>
      </c>
      <c r="I2" s="96"/>
      <c r="J2" s="97"/>
    </row>
    <row r="3" spans="2:18">
      <c r="B3" s="97"/>
      <c r="C3" s="97"/>
      <c r="D3" s="98"/>
      <c r="E3" s="97"/>
      <c r="F3" s="36"/>
      <c r="G3" s="97"/>
      <c r="H3" s="97"/>
      <c r="I3" s="97" t="s">
        <v>17</v>
      </c>
      <c r="J3" s="99">
        <v>1</v>
      </c>
    </row>
    <row r="4" spans="2:18">
      <c r="B4" s="97"/>
      <c r="C4" s="97"/>
      <c r="D4" s="98"/>
      <c r="E4" s="97"/>
      <c r="F4" s="36"/>
      <c r="G4" s="97"/>
      <c r="H4" s="97"/>
      <c r="I4" s="99" t="s">
        <v>18</v>
      </c>
      <c r="J4" s="99">
        <v>1.29</v>
      </c>
    </row>
    <row r="5" spans="2:18">
      <c r="B5" s="97"/>
      <c r="C5" s="97" t="s">
        <v>162</v>
      </c>
      <c r="D5" s="103">
        <v>16</v>
      </c>
      <c r="E5" s="97"/>
      <c r="F5" s="36"/>
      <c r="G5" s="97"/>
      <c r="H5" s="97"/>
      <c r="I5" s="99" t="s">
        <v>160</v>
      </c>
      <c r="J5" s="99">
        <v>1.46</v>
      </c>
      <c r="M5" s="92"/>
      <c r="N5" s="92"/>
      <c r="O5" s="92"/>
      <c r="P5" s="92"/>
      <c r="Q5" s="92"/>
      <c r="R5" s="92"/>
    </row>
    <row r="6" spans="2:18" ht="20.25">
      <c r="B6" s="101" t="s">
        <v>318</v>
      </c>
      <c r="C6" s="101"/>
      <c r="D6" s="101"/>
      <c r="E6" s="101"/>
      <c r="F6" s="101"/>
      <c r="G6" s="101"/>
      <c r="H6" s="101"/>
      <c r="I6" s="101"/>
      <c r="J6" s="101"/>
      <c r="M6" s="92"/>
      <c r="N6" s="92"/>
      <c r="O6" s="92"/>
      <c r="P6" s="92"/>
      <c r="Q6" s="92"/>
      <c r="R6" s="92"/>
    </row>
    <row r="7" spans="2:18" ht="30">
      <c r="B7" s="11" t="s">
        <v>139</v>
      </c>
      <c r="C7" s="11" t="s">
        <v>140</v>
      </c>
      <c r="D7" s="48" t="s">
        <v>141</v>
      </c>
      <c r="E7" s="11" t="s">
        <v>142</v>
      </c>
      <c r="F7" s="11" t="s">
        <v>143</v>
      </c>
      <c r="G7" s="11" t="s">
        <v>144</v>
      </c>
      <c r="H7" s="11" t="s">
        <v>145</v>
      </c>
      <c r="I7" s="38" t="s">
        <v>146</v>
      </c>
      <c r="J7" s="48" t="s">
        <v>147</v>
      </c>
      <c r="K7" s="10"/>
      <c r="L7" s="10"/>
      <c r="M7" s="92"/>
      <c r="N7" s="92"/>
      <c r="O7" s="92"/>
      <c r="P7" s="92"/>
      <c r="Q7" s="92"/>
      <c r="R7" s="92"/>
    </row>
    <row r="8" spans="2:18">
      <c r="B8" s="11">
        <v>1</v>
      </c>
      <c r="C8" s="11" t="s">
        <v>170</v>
      </c>
      <c r="D8" s="11">
        <v>2005</v>
      </c>
      <c r="E8" s="11" t="s">
        <v>136</v>
      </c>
      <c r="F8" s="58" t="s">
        <v>32</v>
      </c>
      <c r="G8" s="59" t="s">
        <v>72</v>
      </c>
      <c r="H8" s="60">
        <v>1</v>
      </c>
      <c r="I8" s="64">
        <f>'ІІ КЛ'!Q13</f>
        <v>1</v>
      </c>
      <c r="J8" s="11" t="s">
        <v>17</v>
      </c>
      <c r="M8" s="92"/>
      <c r="N8" s="92"/>
      <c r="O8" s="92"/>
      <c r="P8" s="92"/>
      <c r="Q8" s="92"/>
      <c r="R8" s="92"/>
    </row>
    <row r="9" spans="2:18">
      <c r="B9" s="11">
        <v>2</v>
      </c>
      <c r="C9" s="11" t="s">
        <v>171</v>
      </c>
      <c r="D9" s="11">
        <v>2005</v>
      </c>
      <c r="E9" s="11" t="s">
        <v>136</v>
      </c>
      <c r="F9" s="53"/>
      <c r="G9" s="56"/>
      <c r="H9" s="60">
        <v>1</v>
      </c>
      <c r="I9" s="65"/>
      <c r="J9" s="11" t="s">
        <v>17</v>
      </c>
      <c r="M9" s="1"/>
      <c r="N9" s="33"/>
      <c r="O9" s="92"/>
      <c r="P9" s="92"/>
      <c r="Q9" s="92"/>
      <c r="R9" s="92"/>
    </row>
    <row r="10" spans="2:18">
      <c r="B10" s="11">
        <v>3</v>
      </c>
      <c r="C10" s="11" t="s">
        <v>172</v>
      </c>
      <c r="D10" s="11">
        <v>2005</v>
      </c>
      <c r="E10" s="11" t="s">
        <v>136</v>
      </c>
      <c r="F10" s="53"/>
      <c r="G10" s="56"/>
      <c r="H10" s="60">
        <v>1</v>
      </c>
      <c r="I10" s="65"/>
      <c r="J10" s="11" t="s">
        <v>17</v>
      </c>
      <c r="M10" s="1"/>
      <c r="N10" s="33"/>
      <c r="O10" s="92"/>
      <c r="P10" s="92"/>
      <c r="Q10" s="92"/>
      <c r="R10" s="92"/>
    </row>
    <row r="11" spans="2:18">
      <c r="B11" s="11">
        <v>4</v>
      </c>
      <c r="C11" s="11" t="s">
        <v>173</v>
      </c>
      <c r="D11" s="11">
        <v>2005</v>
      </c>
      <c r="E11" s="11" t="s">
        <v>65</v>
      </c>
      <c r="F11" s="53"/>
      <c r="G11" s="56"/>
      <c r="H11" s="60">
        <v>1</v>
      </c>
      <c r="I11" s="65"/>
      <c r="J11" s="11" t="s">
        <v>17</v>
      </c>
      <c r="M11" s="1"/>
      <c r="N11" s="33"/>
      <c r="O11" s="92"/>
      <c r="P11" s="92"/>
      <c r="Q11" s="92"/>
      <c r="R11" s="92"/>
    </row>
    <row r="12" spans="2:18">
      <c r="B12" s="11">
        <v>5</v>
      </c>
      <c r="C12" s="11" t="s">
        <v>174</v>
      </c>
      <c r="D12" s="11">
        <v>2007</v>
      </c>
      <c r="E12" s="11" t="s">
        <v>65</v>
      </c>
      <c r="F12" s="53"/>
      <c r="G12" s="56"/>
      <c r="H12" s="60">
        <v>1</v>
      </c>
      <c r="I12" s="65"/>
      <c r="J12" s="11" t="s">
        <v>17</v>
      </c>
      <c r="M12" s="1"/>
      <c r="N12" s="33"/>
      <c r="O12" s="92"/>
      <c r="P12" s="92"/>
      <c r="Q12" s="92"/>
      <c r="R12" s="92"/>
    </row>
    <row r="13" spans="2:18" ht="15.75" thickBot="1">
      <c r="B13" s="50">
        <v>6</v>
      </c>
      <c r="C13" s="50" t="s">
        <v>175</v>
      </c>
      <c r="D13" s="50">
        <v>2006</v>
      </c>
      <c r="E13" s="50" t="s">
        <v>136</v>
      </c>
      <c r="F13" s="54"/>
      <c r="G13" s="57"/>
      <c r="H13" s="60">
        <v>1</v>
      </c>
      <c r="I13" s="66"/>
      <c r="J13" s="11" t="s">
        <v>17</v>
      </c>
      <c r="M13" s="1"/>
      <c r="N13" s="33"/>
      <c r="O13" s="92"/>
      <c r="P13" s="92"/>
      <c r="Q13" s="92"/>
      <c r="R13" s="92"/>
    </row>
    <row r="14" spans="2:18" ht="15.75" thickBot="1">
      <c r="B14" s="49">
        <v>1</v>
      </c>
      <c r="C14" s="49" t="s">
        <v>176</v>
      </c>
      <c r="D14" s="49">
        <v>2004</v>
      </c>
      <c r="E14" s="51" t="s">
        <v>136</v>
      </c>
      <c r="F14" s="52" t="s">
        <v>37</v>
      </c>
      <c r="G14" s="55" t="s">
        <v>59</v>
      </c>
      <c r="H14" s="62">
        <v>2</v>
      </c>
      <c r="I14" s="68">
        <f>'ІІ КЛ'!Q14</f>
        <v>1.0256410256410255</v>
      </c>
      <c r="J14" s="11" t="s">
        <v>18</v>
      </c>
      <c r="M14" s="1"/>
      <c r="N14" s="33"/>
      <c r="O14" s="92"/>
      <c r="P14" s="92"/>
      <c r="Q14" s="92"/>
      <c r="R14" s="92"/>
    </row>
    <row r="15" spans="2:18" ht="15.75" thickBot="1">
      <c r="B15" s="11">
        <v>2</v>
      </c>
      <c r="C15" s="11" t="s">
        <v>177</v>
      </c>
      <c r="D15" s="11">
        <v>2004</v>
      </c>
      <c r="E15" s="11" t="s">
        <v>136</v>
      </c>
      <c r="F15" s="53"/>
      <c r="G15" s="56"/>
      <c r="H15" s="62">
        <v>2</v>
      </c>
      <c r="I15" s="65"/>
      <c r="J15" s="11" t="s">
        <v>18</v>
      </c>
      <c r="M15" s="1"/>
      <c r="N15" s="33"/>
      <c r="O15" s="92"/>
      <c r="P15" s="92"/>
      <c r="Q15" s="92"/>
      <c r="R15" s="92"/>
    </row>
    <row r="16" spans="2:18" ht="15.75" thickBot="1">
      <c r="B16" s="11">
        <v>3</v>
      </c>
      <c r="C16" s="11" t="s">
        <v>178</v>
      </c>
      <c r="D16" s="11">
        <v>2006</v>
      </c>
      <c r="E16" s="11" t="s">
        <v>136</v>
      </c>
      <c r="F16" s="53"/>
      <c r="G16" s="56"/>
      <c r="H16" s="62">
        <v>2</v>
      </c>
      <c r="I16" s="65"/>
      <c r="J16" s="11" t="s">
        <v>18</v>
      </c>
      <c r="M16" s="1"/>
      <c r="N16" s="33"/>
      <c r="O16" s="92"/>
      <c r="P16" s="92"/>
      <c r="Q16" s="92"/>
      <c r="R16" s="92"/>
    </row>
    <row r="17" spans="2:18" ht="15.75" thickBot="1">
      <c r="B17" s="11">
        <v>4</v>
      </c>
      <c r="C17" s="11" t="s">
        <v>179</v>
      </c>
      <c r="D17" s="11">
        <v>2006</v>
      </c>
      <c r="E17" s="11" t="s">
        <v>136</v>
      </c>
      <c r="F17" s="53"/>
      <c r="G17" s="56"/>
      <c r="H17" s="62">
        <v>2</v>
      </c>
      <c r="I17" s="65"/>
      <c r="J17" s="11" t="s">
        <v>18</v>
      </c>
      <c r="M17" s="1"/>
      <c r="N17" s="33"/>
      <c r="O17" s="92"/>
      <c r="P17" s="92"/>
      <c r="Q17" s="92"/>
      <c r="R17" s="92"/>
    </row>
    <row r="18" spans="2:18" ht="15.75" thickBot="1">
      <c r="B18" s="11">
        <v>5</v>
      </c>
      <c r="C18" s="11" t="s">
        <v>180</v>
      </c>
      <c r="D18" s="11">
        <v>2006</v>
      </c>
      <c r="E18" s="11" t="s">
        <v>136</v>
      </c>
      <c r="F18" s="53"/>
      <c r="G18" s="56"/>
      <c r="H18" s="62">
        <v>2</v>
      </c>
      <c r="I18" s="65"/>
      <c r="J18" s="11" t="s">
        <v>18</v>
      </c>
      <c r="M18" s="1"/>
      <c r="N18" s="33"/>
      <c r="O18" s="92"/>
      <c r="P18" s="92"/>
      <c r="Q18" s="92"/>
      <c r="R18" s="92"/>
    </row>
    <row r="19" spans="2:18" ht="15.75" thickBot="1">
      <c r="B19" s="50">
        <v>6</v>
      </c>
      <c r="C19" s="50" t="s">
        <v>181</v>
      </c>
      <c r="D19" s="50">
        <v>2005</v>
      </c>
      <c r="E19" s="50" t="s">
        <v>136</v>
      </c>
      <c r="F19" s="54"/>
      <c r="G19" s="57"/>
      <c r="H19" s="62">
        <v>2</v>
      </c>
      <c r="I19" s="66"/>
      <c r="J19" s="11" t="s">
        <v>18</v>
      </c>
      <c r="M19" s="1"/>
      <c r="N19" s="33"/>
      <c r="O19" s="92"/>
      <c r="P19" s="92"/>
      <c r="Q19" s="92"/>
      <c r="R19" s="92"/>
    </row>
    <row r="20" spans="2:18" ht="15.75" thickBot="1">
      <c r="B20" s="51">
        <v>1</v>
      </c>
      <c r="C20" s="51" t="s">
        <v>182</v>
      </c>
      <c r="D20" s="51">
        <v>2006</v>
      </c>
      <c r="E20" s="51" t="s">
        <v>65</v>
      </c>
      <c r="F20" s="84" t="s">
        <v>188</v>
      </c>
      <c r="G20" s="55" t="s">
        <v>189</v>
      </c>
      <c r="H20" s="51">
        <v>3</v>
      </c>
      <c r="I20" s="68">
        <f>'ІІ КЛ'!U9</f>
        <v>1.0341880341880343</v>
      </c>
      <c r="J20" s="11" t="s">
        <v>18</v>
      </c>
      <c r="M20" s="1"/>
      <c r="N20" s="33"/>
      <c r="O20" s="92"/>
      <c r="P20" s="92"/>
      <c r="Q20" s="92"/>
      <c r="R20" s="92"/>
    </row>
    <row r="21" spans="2:18" ht="15.75" thickBot="1">
      <c r="B21" s="11">
        <v>2</v>
      </c>
      <c r="C21" s="11" t="s">
        <v>183</v>
      </c>
      <c r="D21" s="11">
        <v>2006</v>
      </c>
      <c r="E21" s="11" t="s">
        <v>65</v>
      </c>
      <c r="F21" s="85"/>
      <c r="G21" s="56"/>
      <c r="H21" s="51">
        <v>3</v>
      </c>
      <c r="I21" s="65"/>
      <c r="J21" s="11" t="s">
        <v>18</v>
      </c>
      <c r="M21" s="1"/>
      <c r="N21" s="33"/>
      <c r="O21" s="92"/>
      <c r="P21" s="92"/>
      <c r="Q21" s="92"/>
      <c r="R21" s="92"/>
    </row>
    <row r="22" spans="2:18" ht="15.75" thickBot="1">
      <c r="B22" s="11">
        <v>3</v>
      </c>
      <c r="C22" s="11" t="s">
        <v>184</v>
      </c>
      <c r="D22" s="11">
        <v>2006</v>
      </c>
      <c r="E22" s="11" t="s">
        <v>65</v>
      </c>
      <c r="F22" s="85"/>
      <c r="G22" s="56"/>
      <c r="H22" s="51">
        <v>3</v>
      </c>
      <c r="I22" s="65"/>
      <c r="J22" s="11" t="s">
        <v>18</v>
      </c>
      <c r="M22" s="92"/>
      <c r="N22" s="92"/>
      <c r="O22" s="92"/>
      <c r="P22" s="92"/>
      <c r="Q22" s="92"/>
      <c r="R22" s="92"/>
    </row>
    <row r="23" spans="2:18" ht="15.75" thickBot="1">
      <c r="B23" s="11">
        <v>4</v>
      </c>
      <c r="C23" s="11" t="s">
        <v>185</v>
      </c>
      <c r="D23" s="11">
        <v>2006</v>
      </c>
      <c r="E23" s="11" t="s">
        <v>65</v>
      </c>
      <c r="F23" s="85"/>
      <c r="G23" s="56"/>
      <c r="H23" s="51">
        <v>3</v>
      </c>
      <c r="I23" s="65"/>
      <c r="J23" s="11" t="s">
        <v>18</v>
      </c>
      <c r="M23" s="92"/>
      <c r="N23" s="92"/>
      <c r="O23" s="92"/>
      <c r="P23" s="92"/>
      <c r="Q23" s="92"/>
      <c r="R23" s="92"/>
    </row>
    <row r="24" spans="2:18" ht="15.75" thickBot="1">
      <c r="B24" s="11">
        <v>5</v>
      </c>
      <c r="C24" s="11" t="s">
        <v>186</v>
      </c>
      <c r="D24" s="11">
        <v>2006</v>
      </c>
      <c r="E24" s="11" t="s">
        <v>65</v>
      </c>
      <c r="F24" s="85"/>
      <c r="G24" s="56"/>
      <c r="H24" s="51">
        <v>3</v>
      </c>
      <c r="I24" s="65"/>
      <c r="J24" s="11" t="s">
        <v>18</v>
      </c>
      <c r="M24" s="92"/>
      <c r="N24" s="92"/>
      <c r="O24" s="92"/>
      <c r="P24" s="92"/>
      <c r="Q24" s="92"/>
      <c r="R24" s="92"/>
    </row>
    <row r="25" spans="2:18" ht="15.75" thickBot="1">
      <c r="B25" s="50">
        <v>6</v>
      </c>
      <c r="C25" s="50" t="s">
        <v>187</v>
      </c>
      <c r="D25" s="50">
        <v>2004</v>
      </c>
      <c r="E25" s="50" t="s">
        <v>65</v>
      </c>
      <c r="F25" s="86"/>
      <c r="G25" s="57"/>
      <c r="H25" s="51">
        <v>3</v>
      </c>
      <c r="I25" s="66"/>
      <c r="J25" s="11" t="s">
        <v>18</v>
      </c>
      <c r="M25" s="92"/>
      <c r="N25" s="92"/>
      <c r="O25" s="92"/>
      <c r="P25" s="92"/>
      <c r="Q25" s="92"/>
      <c r="R25" s="92"/>
    </row>
    <row r="26" spans="2:18" ht="15.75" thickBot="1">
      <c r="B26" s="51">
        <v>1</v>
      </c>
      <c r="C26" s="51" t="s">
        <v>190</v>
      </c>
      <c r="D26" s="51">
        <v>2005</v>
      </c>
      <c r="E26" s="51" t="s">
        <v>136</v>
      </c>
      <c r="F26" s="52" t="s">
        <v>29</v>
      </c>
      <c r="G26" s="55" t="s">
        <v>196</v>
      </c>
      <c r="H26" s="51">
        <v>4</v>
      </c>
      <c r="I26" s="68">
        <f>'ІІ КЛ'!U10</f>
        <v>1.0598290598290598</v>
      </c>
      <c r="J26" s="11" t="s">
        <v>18</v>
      </c>
      <c r="M26" s="92"/>
      <c r="N26" s="92"/>
      <c r="O26" s="92"/>
      <c r="P26" s="92"/>
      <c r="Q26" s="92"/>
      <c r="R26" s="92"/>
    </row>
    <row r="27" spans="2:18" ht="15.75" thickBot="1">
      <c r="B27" s="11">
        <v>2</v>
      </c>
      <c r="C27" s="11" t="s">
        <v>191</v>
      </c>
      <c r="D27" s="11">
        <v>2004</v>
      </c>
      <c r="E27" s="11" t="s">
        <v>17</v>
      </c>
      <c r="F27" s="53"/>
      <c r="G27" s="56"/>
      <c r="H27" s="51">
        <v>4</v>
      </c>
      <c r="I27" s="65"/>
      <c r="J27" s="11" t="s">
        <v>18</v>
      </c>
      <c r="M27" s="92"/>
      <c r="N27" s="92"/>
      <c r="O27" s="92"/>
      <c r="P27" s="92"/>
      <c r="Q27" s="92"/>
      <c r="R27" s="92"/>
    </row>
    <row r="28" spans="2:18" ht="15.75" thickBot="1">
      <c r="B28" s="11">
        <v>3</v>
      </c>
      <c r="C28" s="11" t="s">
        <v>192</v>
      </c>
      <c r="D28" s="11">
        <v>2005</v>
      </c>
      <c r="E28" s="11" t="s">
        <v>17</v>
      </c>
      <c r="F28" s="53"/>
      <c r="G28" s="56"/>
      <c r="H28" s="51">
        <v>4</v>
      </c>
      <c r="I28" s="65"/>
      <c r="J28" s="11" t="s">
        <v>18</v>
      </c>
      <c r="M28" s="92"/>
      <c r="N28" s="92"/>
      <c r="O28" s="92"/>
      <c r="P28" s="92"/>
      <c r="Q28" s="92"/>
      <c r="R28" s="92"/>
    </row>
    <row r="29" spans="2:18" ht="15.75" thickBot="1">
      <c r="B29" s="11">
        <v>4</v>
      </c>
      <c r="C29" s="11" t="s">
        <v>193</v>
      </c>
      <c r="D29" s="11">
        <v>2006</v>
      </c>
      <c r="E29" s="11" t="s">
        <v>18</v>
      </c>
      <c r="F29" s="53"/>
      <c r="G29" s="56"/>
      <c r="H29" s="51">
        <v>4</v>
      </c>
      <c r="I29" s="65"/>
      <c r="J29" s="11" t="s">
        <v>18</v>
      </c>
      <c r="M29" s="92"/>
      <c r="N29" s="92"/>
      <c r="O29" s="92"/>
      <c r="P29" s="92"/>
      <c r="Q29" s="92"/>
      <c r="R29" s="92"/>
    </row>
    <row r="30" spans="2:18" ht="15.75" thickBot="1">
      <c r="B30" s="11">
        <v>5</v>
      </c>
      <c r="C30" s="11" t="s">
        <v>194</v>
      </c>
      <c r="D30" s="11">
        <v>2006</v>
      </c>
      <c r="E30" s="11" t="s">
        <v>136</v>
      </c>
      <c r="F30" s="53"/>
      <c r="G30" s="56"/>
      <c r="H30" s="51">
        <v>4</v>
      </c>
      <c r="I30" s="65"/>
      <c r="J30" s="11" t="s">
        <v>18</v>
      </c>
      <c r="M30" s="92"/>
      <c r="N30" s="92"/>
      <c r="O30" s="92"/>
      <c r="P30" s="92"/>
      <c r="Q30" s="92"/>
      <c r="R30" s="92"/>
    </row>
    <row r="31" spans="2:18" ht="15.75" thickBot="1">
      <c r="B31" s="50">
        <v>6</v>
      </c>
      <c r="C31" s="50" t="s">
        <v>195</v>
      </c>
      <c r="D31" s="50">
        <v>2005</v>
      </c>
      <c r="E31" s="50" t="s">
        <v>136</v>
      </c>
      <c r="F31" s="54"/>
      <c r="G31" s="57"/>
      <c r="H31" s="51">
        <v>4</v>
      </c>
      <c r="I31" s="66"/>
      <c r="J31" s="11" t="s">
        <v>18</v>
      </c>
      <c r="M31" s="92"/>
      <c r="N31" s="92"/>
      <c r="O31" s="92"/>
      <c r="P31" s="92"/>
      <c r="Q31" s="92"/>
      <c r="R31" s="92"/>
    </row>
    <row r="32" spans="2:18" ht="15.75" thickBot="1">
      <c r="B32" s="51">
        <v>1</v>
      </c>
      <c r="C32" s="51" t="s">
        <v>197</v>
      </c>
      <c r="D32" s="51">
        <v>2004</v>
      </c>
      <c r="E32" s="51" t="s">
        <v>136</v>
      </c>
      <c r="F32" s="52" t="s">
        <v>28</v>
      </c>
      <c r="G32" s="55" t="s">
        <v>85</v>
      </c>
      <c r="H32" s="51">
        <v>5</v>
      </c>
      <c r="I32" s="68">
        <f>'ІІ КЛ'!U11</f>
        <v>1.0854700854700854</v>
      </c>
      <c r="J32" s="11" t="s">
        <v>18</v>
      </c>
      <c r="M32" s="92"/>
      <c r="N32" s="92"/>
      <c r="O32" s="92"/>
      <c r="P32" s="92"/>
      <c r="Q32" s="92"/>
      <c r="R32" s="92"/>
    </row>
    <row r="33" spans="2:18" ht="15.75" thickBot="1">
      <c r="B33" s="11">
        <v>2</v>
      </c>
      <c r="C33" s="11" t="s">
        <v>198</v>
      </c>
      <c r="D33" s="11">
        <v>2005</v>
      </c>
      <c r="E33" s="11" t="s">
        <v>136</v>
      </c>
      <c r="F33" s="53"/>
      <c r="G33" s="56"/>
      <c r="H33" s="51">
        <v>5</v>
      </c>
      <c r="I33" s="65"/>
      <c r="J33" s="11" t="s">
        <v>18</v>
      </c>
      <c r="M33" s="92"/>
      <c r="N33" s="92"/>
      <c r="O33" s="92"/>
      <c r="P33" s="92"/>
      <c r="Q33" s="92"/>
      <c r="R33" s="92"/>
    </row>
    <row r="34" spans="2:18" ht="15.75" thickBot="1">
      <c r="B34" s="11">
        <v>3</v>
      </c>
      <c r="C34" s="11" t="s">
        <v>199</v>
      </c>
      <c r="D34" s="11">
        <v>2006</v>
      </c>
      <c r="E34" s="11" t="s">
        <v>136</v>
      </c>
      <c r="F34" s="53"/>
      <c r="G34" s="56"/>
      <c r="H34" s="51">
        <v>5</v>
      </c>
      <c r="I34" s="65"/>
      <c r="J34" s="11" t="s">
        <v>18</v>
      </c>
      <c r="M34" s="92"/>
      <c r="N34" s="92"/>
      <c r="O34" s="92"/>
      <c r="P34" s="92"/>
      <c r="Q34" s="92"/>
      <c r="R34" s="92"/>
    </row>
    <row r="35" spans="2:18" ht="15.75" thickBot="1">
      <c r="B35" s="11">
        <v>4</v>
      </c>
      <c r="C35" s="11" t="s">
        <v>200</v>
      </c>
      <c r="D35" s="11">
        <v>2004</v>
      </c>
      <c r="E35" s="11" t="s">
        <v>136</v>
      </c>
      <c r="F35" s="53"/>
      <c r="G35" s="56"/>
      <c r="H35" s="51">
        <v>5</v>
      </c>
      <c r="I35" s="65"/>
      <c r="J35" s="11" t="s">
        <v>18</v>
      </c>
      <c r="M35" s="92"/>
      <c r="N35" s="92"/>
      <c r="O35" s="92"/>
      <c r="P35" s="92"/>
      <c r="Q35" s="92"/>
      <c r="R35" s="92"/>
    </row>
    <row r="36" spans="2:18" ht="15.75" thickBot="1">
      <c r="B36" s="11">
        <v>5</v>
      </c>
      <c r="C36" s="11" t="s">
        <v>201</v>
      </c>
      <c r="D36" s="11">
        <v>2004</v>
      </c>
      <c r="E36" s="11" t="s">
        <v>136</v>
      </c>
      <c r="F36" s="53"/>
      <c r="G36" s="56"/>
      <c r="H36" s="51">
        <v>5</v>
      </c>
      <c r="I36" s="65"/>
      <c r="J36" s="11" t="s">
        <v>18</v>
      </c>
      <c r="M36" s="92"/>
      <c r="N36" s="92"/>
      <c r="O36" s="92"/>
      <c r="P36" s="92"/>
      <c r="Q36" s="92"/>
      <c r="R36" s="92"/>
    </row>
    <row r="37" spans="2:18" ht="15.75" thickBot="1">
      <c r="B37" s="50">
        <v>6</v>
      </c>
      <c r="C37" s="50" t="s">
        <v>202</v>
      </c>
      <c r="D37" s="50">
        <v>2005</v>
      </c>
      <c r="E37" s="11" t="s">
        <v>136</v>
      </c>
      <c r="F37" s="54"/>
      <c r="G37" s="57"/>
      <c r="H37" s="51">
        <v>5</v>
      </c>
      <c r="I37" s="66"/>
      <c r="J37" s="11" t="s">
        <v>18</v>
      </c>
      <c r="M37" s="92"/>
      <c r="N37" s="92"/>
      <c r="O37" s="92"/>
      <c r="P37" s="92"/>
      <c r="Q37" s="92"/>
      <c r="R37" s="92"/>
    </row>
    <row r="38" spans="2:18" ht="15.75" thickBot="1">
      <c r="B38" s="51">
        <v>1</v>
      </c>
      <c r="C38" s="51" t="s">
        <v>203</v>
      </c>
      <c r="D38" s="51">
        <v>2006</v>
      </c>
      <c r="E38" s="51" t="s">
        <v>136</v>
      </c>
      <c r="F38" s="52" t="s">
        <v>31</v>
      </c>
      <c r="G38" s="87" t="s">
        <v>209</v>
      </c>
      <c r="H38" s="51">
        <v>6</v>
      </c>
      <c r="I38" s="68">
        <f>'ІІ КЛ'!U12</f>
        <v>1.1196581196581197</v>
      </c>
      <c r="J38" s="11" t="s">
        <v>18</v>
      </c>
      <c r="M38" s="92"/>
      <c r="N38" s="92"/>
      <c r="O38" s="92"/>
      <c r="P38" s="92"/>
      <c r="Q38" s="92"/>
      <c r="R38" s="92"/>
    </row>
    <row r="39" spans="2:18" ht="15.75" thickBot="1">
      <c r="B39" s="11">
        <v>2</v>
      </c>
      <c r="C39" s="11" t="s">
        <v>204</v>
      </c>
      <c r="D39" s="11">
        <v>2006</v>
      </c>
      <c r="E39" s="11" t="s">
        <v>136</v>
      </c>
      <c r="F39" s="53"/>
      <c r="G39" s="88"/>
      <c r="H39" s="51">
        <v>6</v>
      </c>
      <c r="I39" s="65"/>
      <c r="J39" s="11" t="s">
        <v>18</v>
      </c>
      <c r="M39" s="92"/>
      <c r="N39" s="92"/>
      <c r="O39" s="92"/>
      <c r="P39" s="92"/>
      <c r="Q39" s="92"/>
      <c r="R39" s="92"/>
    </row>
    <row r="40" spans="2:18" ht="15.75" thickBot="1">
      <c r="B40" s="11">
        <v>3</v>
      </c>
      <c r="C40" s="11" t="s">
        <v>205</v>
      </c>
      <c r="D40" s="11">
        <v>2006</v>
      </c>
      <c r="E40" s="11" t="s">
        <v>136</v>
      </c>
      <c r="F40" s="53"/>
      <c r="G40" s="88"/>
      <c r="H40" s="51">
        <v>6</v>
      </c>
      <c r="I40" s="65"/>
      <c r="J40" s="11" t="s">
        <v>18</v>
      </c>
      <c r="M40" s="92"/>
      <c r="N40" s="92"/>
      <c r="O40" s="92"/>
      <c r="P40" s="92"/>
      <c r="Q40" s="92"/>
      <c r="R40" s="92"/>
    </row>
    <row r="41" spans="2:18" ht="15.75" thickBot="1">
      <c r="B41" s="11">
        <v>4</v>
      </c>
      <c r="C41" s="11" t="s">
        <v>206</v>
      </c>
      <c r="D41" s="11">
        <v>2006</v>
      </c>
      <c r="E41" s="11" t="s">
        <v>136</v>
      </c>
      <c r="F41" s="53"/>
      <c r="G41" s="88"/>
      <c r="H41" s="51">
        <v>6</v>
      </c>
      <c r="I41" s="65"/>
      <c r="J41" s="11" t="s">
        <v>18</v>
      </c>
      <c r="M41" s="92"/>
      <c r="N41" s="92"/>
      <c r="O41" s="92"/>
      <c r="P41" s="92"/>
      <c r="Q41" s="92"/>
      <c r="R41" s="92"/>
    </row>
    <row r="42" spans="2:18" ht="15.75" thickBot="1">
      <c r="B42" s="11">
        <v>5</v>
      </c>
      <c r="C42" s="11" t="s">
        <v>207</v>
      </c>
      <c r="D42" s="11">
        <v>2006</v>
      </c>
      <c r="E42" s="11" t="s">
        <v>136</v>
      </c>
      <c r="F42" s="53"/>
      <c r="G42" s="88"/>
      <c r="H42" s="51">
        <v>6</v>
      </c>
      <c r="I42" s="65"/>
      <c r="J42" s="11" t="s">
        <v>18</v>
      </c>
      <c r="M42" s="92"/>
      <c r="N42" s="92"/>
      <c r="O42" s="92"/>
      <c r="P42" s="92"/>
      <c r="Q42" s="92"/>
      <c r="R42" s="92"/>
    </row>
    <row r="43" spans="2:18" ht="15.75" thickBot="1">
      <c r="B43" s="50">
        <v>6</v>
      </c>
      <c r="C43" s="50" t="s">
        <v>208</v>
      </c>
      <c r="D43" s="50">
        <v>2007</v>
      </c>
      <c r="E43" s="50" t="s">
        <v>65</v>
      </c>
      <c r="F43" s="54"/>
      <c r="G43" s="89"/>
      <c r="H43" s="51">
        <v>6</v>
      </c>
      <c r="I43" s="66"/>
      <c r="J43" s="11" t="s">
        <v>18</v>
      </c>
      <c r="M43" s="92"/>
      <c r="N43" s="92"/>
      <c r="O43" s="92"/>
      <c r="P43" s="92"/>
      <c r="Q43" s="92"/>
      <c r="R43" s="92"/>
    </row>
    <row r="44" spans="2:18" ht="15.75" thickBot="1">
      <c r="B44" s="51">
        <v>1</v>
      </c>
      <c r="C44" s="51" t="s">
        <v>210</v>
      </c>
      <c r="D44" s="51">
        <v>2005</v>
      </c>
      <c r="E44" s="51" t="s">
        <v>136</v>
      </c>
      <c r="F44" s="52">
        <v>285</v>
      </c>
      <c r="G44" s="55" t="s">
        <v>216</v>
      </c>
      <c r="H44" s="51">
        <v>7</v>
      </c>
      <c r="I44" s="68">
        <f>'ІІ КЛ'!U13</f>
        <v>1.1452991452991452</v>
      </c>
      <c r="J44" s="11" t="s">
        <v>18</v>
      </c>
      <c r="K44" s="93"/>
      <c r="M44" s="92"/>
      <c r="N44" s="92"/>
      <c r="O44" s="92"/>
      <c r="P44" s="92"/>
      <c r="Q44" s="92"/>
      <c r="R44" s="92"/>
    </row>
    <row r="45" spans="2:18" ht="15.75" thickBot="1">
      <c r="B45" s="11">
        <v>2</v>
      </c>
      <c r="C45" s="11" t="s">
        <v>211</v>
      </c>
      <c r="D45" s="11">
        <v>2004</v>
      </c>
      <c r="E45" s="11" t="s">
        <v>136</v>
      </c>
      <c r="F45" s="53"/>
      <c r="G45" s="56"/>
      <c r="H45" s="51">
        <v>7</v>
      </c>
      <c r="I45" s="65"/>
      <c r="J45" s="11" t="s">
        <v>18</v>
      </c>
      <c r="K45" s="93"/>
      <c r="M45" s="92"/>
      <c r="N45" s="92"/>
      <c r="O45" s="92"/>
      <c r="P45" s="92"/>
      <c r="Q45" s="92"/>
      <c r="R45" s="92"/>
    </row>
    <row r="46" spans="2:18" ht="15.75" thickBot="1">
      <c r="B46" s="11">
        <v>3</v>
      </c>
      <c r="C46" s="11" t="s">
        <v>212</v>
      </c>
      <c r="D46" s="11">
        <v>2004</v>
      </c>
      <c r="E46" s="11" t="s">
        <v>65</v>
      </c>
      <c r="F46" s="53"/>
      <c r="G46" s="56"/>
      <c r="H46" s="51">
        <v>7</v>
      </c>
      <c r="I46" s="65"/>
      <c r="J46" s="11" t="s">
        <v>18</v>
      </c>
      <c r="M46" s="92"/>
      <c r="N46" s="92"/>
      <c r="O46" s="92"/>
      <c r="P46" s="92"/>
      <c r="Q46" s="92"/>
      <c r="R46" s="92"/>
    </row>
    <row r="47" spans="2:18" ht="15.75" thickBot="1">
      <c r="B47" s="11">
        <v>4</v>
      </c>
      <c r="C47" s="11" t="s">
        <v>213</v>
      </c>
      <c r="D47" s="11">
        <v>2004</v>
      </c>
      <c r="E47" s="11" t="s">
        <v>65</v>
      </c>
      <c r="F47" s="53"/>
      <c r="G47" s="56"/>
      <c r="H47" s="51">
        <v>7</v>
      </c>
      <c r="I47" s="65"/>
      <c r="J47" s="11" t="s">
        <v>18</v>
      </c>
      <c r="M47" s="92"/>
      <c r="N47" s="92"/>
      <c r="O47" s="92"/>
      <c r="P47" s="92"/>
      <c r="Q47" s="92"/>
      <c r="R47" s="92"/>
    </row>
    <row r="48" spans="2:18" ht="15.75" thickBot="1">
      <c r="B48" s="11">
        <v>5</v>
      </c>
      <c r="C48" s="11" t="s">
        <v>214</v>
      </c>
      <c r="D48" s="11">
        <v>2004</v>
      </c>
      <c r="E48" s="11" t="s">
        <v>65</v>
      </c>
      <c r="F48" s="53"/>
      <c r="G48" s="56"/>
      <c r="H48" s="51">
        <v>7</v>
      </c>
      <c r="I48" s="65"/>
      <c r="J48" s="11" t="s">
        <v>18</v>
      </c>
      <c r="M48" s="92"/>
      <c r="N48" s="92"/>
      <c r="O48" s="92"/>
      <c r="P48" s="92"/>
      <c r="Q48" s="92"/>
      <c r="R48" s="92"/>
    </row>
    <row r="49" spans="2:18" ht="15.75" thickBot="1">
      <c r="B49" s="50">
        <v>6</v>
      </c>
      <c r="C49" s="50" t="s">
        <v>215</v>
      </c>
      <c r="D49" s="50">
        <v>2004</v>
      </c>
      <c r="E49" s="50" t="s">
        <v>65</v>
      </c>
      <c r="F49" s="54"/>
      <c r="G49" s="57"/>
      <c r="H49" s="51">
        <v>7</v>
      </c>
      <c r="I49" s="66"/>
      <c r="J49" s="11" t="s">
        <v>18</v>
      </c>
      <c r="M49" s="92"/>
      <c r="N49" s="92"/>
      <c r="O49" s="92"/>
      <c r="P49" s="92"/>
      <c r="Q49" s="92"/>
      <c r="R49" s="92"/>
    </row>
    <row r="50" spans="2:18" ht="15.75" thickBot="1">
      <c r="B50" s="51">
        <v>1</v>
      </c>
      <c r="C50" s="51" t="s">
        <v>217</v>
      </c>
      <c r="D50" s="51">
        <v>2006</v>
      </c>
      <c r="E50" s="51" t="s">
        <v>65</v>
      </c>
      <c r="F50" s="52" t="s">
        <v>33</v>
      </c>
      <c r="G50" s="55" t="s">
        <v>223</v>
      </c>
      <c r="H50" s="51">
        <v>8</v>
      </c>
      <c r="I50" s="68">
        <f>'ІІ КЛ'!U14</f>
        <v>1.170940170940171</v>
      </c>
      <c r="J50" s="11" t="s">
        <v>18</v>
      </c>
      <c r="M50" s="92"/>
      <c r="N50" s="92"/>
      <c r="O50" s="92"/>
      <c r="P50" s="92"/>
      <c r="Q50" s="92"/>
      <c r="R50" s="92"/>
    </row>
    <row r="51" spans="2:18" ht="15.75" thickBot="1">
      <c r="B51" s="11">
        <v>2</v>
      </c>
      <c r="C51" s="11" t="s">
        <v>218</v>
      </c>
      <c r="D51" s="11">
        <v>2006</v>
      </c>
      <c r="E51" s="11" t="s">
        <v>65</v>
      </c>
      <c r="F51" s="53"/>
      <c r="G51" s="56"/>
      <c r="H51" s="51">
        <v>8</v>
      </c>
      <c r="I51" s="65"/>
      <c r="J51" s="11" t="s">
        <v>18</v>
      </c>
      <c r="M51" s="92"/>
      <c r="N51" s="92"/>
      <c r="O51" s="92"/>
      <c r="P51" s="92"/>
      <c r="Q51" s="92"/>
      <c r="R51" s="92"/>
    </row>
    <row r="52" spans="2:18" ht="15.75" thickBot="1">
      <c r="B52" s="11">
        <v>3</v>
      </c>
      <c r="C52" s="11" t="s">
        <v>219</v>
      </c>
      <c r="D52" s="11">
        <v>2007</v>
      </c>
      <c r="E52" s="11" t="s">
        <v>65</v>
      </c>
      <c r="F52" s="53"/>
      <c r="G52" s="56"/>
      <c r="H52" s="51">
        <v>8</v>
      </c>
      <c r="I52" s="65"/>
      <c r="J52" s="11" t="s">
        <v>18</v>
      </c>
      <c r="M52" s="92"/>
      <c r="N52" s="92"/>
      <c r="O52" s="92"/>
      <c r="P52" s="92"/>
      <c r="Q52" s="92"/>
      <c r="R52" s="92"/>
    </row>
    <row r="53" spans="2:18" ht="15.75" thickBot="1">
      <c r="B53" s="11">
        <v>4</v>
      </c>
      <c r="C53" s="11" t="s">
        <v>220</v>
      </c>
      <c r="D53" s="11">
        <v>2006</v>
      </c>
      <c r="E53" s="11" t="s">
        <v>65</v>
      </c>
      <c r="F53" s="53"/>
      <c r="G53" s="56"/>
      <c r="H53" s="51">
        <v>8</v>
      </c>
      <c r="I53" s="65"/>
      <c r="J53" s="11" t="s">
        <v>18</v>
      </c>
      <c r="M53" s="92"/>
      <c r="N53" s="92"/>
      <c r="O53" s="92"/>
      <c r="P53" s="92"/>
      <c r="Q53" s="92"/>
      <c r="R53" s="92"/>
    </row>
    <row r="54" spans="2:18" ht="15.75" thickBot="1">
      <c r="B54" s="11">
        <v>5</v>
      </c>
      <c r="C54" s="11" t="s">
        <v>221</v>
      </c>
      <c r="D54" s="11">
        <v>2006</v>
      </c>
      <c r="E54" s="11" t="s">
        <v>65</v>
      </c>
      <c r="F54" s="53"/>
      <c r="G54" s="56"/>
      <c r="H54" s="51">
        <v>8</v>
      </c>
      <c r="I54" s="65"/>
      <c r="J54" s="11" t="s">
        <v>18</v>
      </c>
      <c r="M54" s="92"/>
      <c r="N54" s="92"/>
      <c r="O54" s="92"/>
      <c r="P54" s="92"/>
      <c r="Q54" s="92"/>
      <c r="R54" s="92"/>
    </row>
    <row r="55" spans="2:18" ht="15.75" thickBot="1">
      <c r="B55" s="50">
        <v>6</v>
      </c>
      <c r="C55" s="50" t="s">
        <v>222</v>
      </c>
      <c r="D55" s="50">
        <v>2007</v>
      </c>
      <c r="E55" s="50" t="s">
        <v>136</v>
      </c>
      <c r="F55" s="54"/>
      <c r="G55" s="57"/>
      <c r="H55" s="51">
        <v>8</v>
      </c>
      <c r="I55" s="66"/>
      <c r="J55" s="11" t="s">
        <v>18</v>
      </c>
      <c r="M55" s="92"/>
      <c r="N55" s="92"/>
      <c r="O55" s="92"/>
      <c r="P55" s="92"/>
      <c r="Q55" s="92"/>
      <c r="R55" s="92"/>
    </row>
    <row r="56" spans="2:18" ht="15.75" thickBot="1">
      <c r="B56" s="51">
        <v>1</v>
      </c>
      <c r="C56" s="51" t="s">
        <v>224</v>
      </c>
      <c r="D56" s="51">
        <v>2006</v>
      </c>
      <c r="E56" s="51" t="s">
        <v>65</v>
      </c>
      <c r="F56" s="52">
        <v>197</v>
      </c>
      <c r="G56" s="55" t="s">
        <v>236</v>
      </c>
      <c r="H56" s="51">
        <v>9</v>
      </c>
      <c r="I56" s="68">
        <f>'ІІ КЛ'!U15</f>
        <v>1.3760683760683761</v>
      </c>
      <c r="J56" s="11" t="s">
        <v>65</v>
      </c>
      <c r="M56" s="92"/>
      <c r="N56" s="92"/>
      <c r="O56" s="92"/>
      <c r="P56" s="92"/>
      <c r="Q56" s="92"/>
      <c r="R56" s="92"/>
    </row>
    <row r="57" spans="2:18" ht="15.75" thickBot="1">
      <c r="B57" s="11">
        <v>2</v>
      </c>
      <c r="C57" s="11" t="s">
        <v>225</v>
      </c>
      <c r="D57" s="11">
        <v>2006</v>
      </c>
      <c r="E57" s="11" t="s">
        <v>68</v>
      </c>
      <c r="F57" s="53"/>
      <c r="G57" s="56"/>
      <c r="H57" s="51">
        <v>9</v>
      </c>
      <c r="I57" s="65"/>
      <c r="J57" s="11" t="s">
        <v>65</v>
      </c>
      <c r="M57" s="92"/>
      <c r="N57" s="92"/>
      <c r="O57" s="92"/>
      <c r="P57" s="92"/>
      <c r="Q57" s="92"/>
      <c r="R57" s="92"/>
    </row>
    <row r="58" spans="2:18" ht="15.75" thickBot="1">
      <c r="B58" s="11">
        <v>3</v>
      </c>
      <c r="C58" s="11" t="s">
        <v>226</v>
      </c>
      <c r="D58" s="11">
        <v>2006</v>
      </c>
      <c r="E58" s="11" t="s">
        <v>65</v>
      </c>
      <c r="F58" s="53"/>
      <c r="G58" s="56"/>
      <c r="H58" s="51">
        <v>9</v>
      </c>
      <c r="I58" s="65"/>
      <c r="J58" s="11" t="s">
        <v>65</v>
      </c>
      <c r="M58" s="92"/>
      <c r="N58" s="92"/>
      <c r="O58" s="92"/>
      <c r="P58" s="92"/>
      <c r="Q58" s="92"/>
      <c r="R58" s="92"/>
    </row>
    <row r="59" spans="2:18" ht="15.75" thickBot="1">
      <c r="B59" s="11">
        <v>4</v>
      </c>
      <c r="C59" s="11" t="s">
        <v>227</v>
      </c>
      <c r="D59" s="11">
        <v>2007</v>
      </c>
      <c r="E59" s="11" t="s">
        <v>68</v>
      </c>
      <c r="F59" s="53"/>
      <c r="G59" s="56"/>
      <c r="H59" s="51">
        <v>9</v>
      </c>
      <c r="I59" s="65"/>
      <c r="J59" s="11" t="s">
        <v>65</v>
      </c>
      <c r="M59" s="92"/>
      <c r="N59" s="92"/>
      <c r="O59" s="92"/>
      <c r="P59" s="92"/>
      <c r="Q59" s="92"/>
      <c r="R59" s="92"/>
    </row>
    <row r="60" spans="2:18" ht="15.75" thickBot="1">
      <c r="B60" s="11">
        <v>5</v>
      </c>
      <c r="C60" s="11" t="s">
        <v>228</v>
      </c>
      <c r="D60" s="11">
        <v>2008</v>
      </c>
      <c r="E60" s="11" t="s">
        <v>65</v>
      </c>
      <c r="F60" s="53"/>
      <c r="G60" s="56"/>
      <c r="H60" s="51">
        <v>9</v>
      </c>
      <c r="I60" s="65"/>
      <c r="J60" s="11" t="s">
        <v>65</v>
      </c>
      <c r="M60" s="92"/>
      <c r="N60" s="92"/>
      <c r="O60" s="92"/>
      <c r="P60" s="92"/>
      <c r="Q60" s="92"/>
      <c r="R60" s="92"/>
    </row>
    <row r="61" spans="2:18" ht="15.75" thickBot="1">
      <c r="B61" s="50">
        <v>6</v>
      </c>
      <c r="C61" s="50" t="s">
        <v>229</v>
      </c>
      <c r="D61" s="50">
        <v>2007</v>
      </c>
      <c r="E61" s="50" t="s">
        <v>65</v>
      </c>
      <c r="F61" s="54"/>
      <c r="G61" s="57"/>
      <c r="H61" s="51">
        <v>9</v>
      </c>
      <c r="I61" s="66"/>
      <c r="J61" s="11" t="s">
        <v>65</v>
      </c>
      <c r="M61" s="92"/>
      <c r="N61" s="92"/>
      <c r="O61" s="92"/>
      <c r="P61" s="92"/>
      <c r="Q61" s="92"/>
      <c r="R61" s="92"/>
    </row>
    <row r="62" spans="2:18" ht="15.75" thickBot="1">
      <c r="B62" s="51">
        <v>1</v>
      </c>
      <c r="C62" s="51" t="s">
        <v>230</v>
      </c>
      <c r="D62" s="51">
        <v>2005</v>
      </c>
      <c r="E62" s="51" t="s">
        <v>68</v>
      </c>
      <c r="F62" s="84" t="s">
        <v>35</v>
      </c>
      <c r="G62" s="55" t="s">
        <v>236</v>
      </c>
      <c r="H62" s="51">
        <v>10</v>
      </c>
      <c r="I62" s="68">
        <f>'ІІ КЛ'!U16</f>
        <v>1.7350427350427351</v>
      </c>
      <c r="J62" s="51"/>
    </row>
    <row r="63" spans="2:18" ht="15.75" thickBot="1">
      <c r="B63" s="11">
        <v>2</v>
      </c>
      <c r="C63" s="11" t="s">
        <v>231</v>
      </c>
      <c r="D63" s="11">
        <v>2005</v>
      </c>
      <c r="E63" s="11" t="s">
        <v>68</v>
      </c>
      <c r="F63" s="85"/>
      <c r="G63" s="56"/>
      <c r="H63" s="51">
        <v>10</v>
      </c>
      <c r="I63" s="65"/>
      <c r="J63" s="11"/>
    </row>
    <row r="64" spans="2:18" ht="15.75" thickBot="1">
      <c r="B64" s="11">
        <v>3</v>
      </c>
      <c r="C64" s="11" t="s">
        <v>232</v>
      </c>
      <c r="D64" s="11">
        <v>2005</v>
      </c>
      <c r="E64" s="11" t="s">
        <v>68</v>
      </c>
      <c r="F64" s="85"/>
      <c r="G64" s="56"/>
      <c r="H64" s="51">
        <v>10</v>
      </c>
      <c r="I64" s="65"/>
      <c r="J64" s="11"/>
    </row>
    <row r="65" spans="2:10" ht="15.75" thickBot="1">
      <c r="B65" s="11">
        <v>4</v>
      </c>
      <c r="C65" s="11" t="s">
        <v>233</v>
      </c>
      <c r="D65" s="11">
        <v>2005</v>
      </c>
      <c r="E65" s="11" t="s">
        <v>68</v>
      </c>
      <c r="F65" s="85"/>
      <c r="G65" s="56"/>
      <c r="H65" s="51">
        <v>10</v>
      </c>
      <c r="I65" s="65"/>
      <c r="J65" s="11"/>
    </row>
    <row r="66" spans="2:10" ht="15.75" thickBot="1">
      <c r="B66" s="11">
        <v>5</v>
      </c>
      <c r="C66" s="11" t="s">
        <v>234</v>
      </c>
      <c r="D66" s="11">
        <v>2005</v>
      </c>
      <c r="E66" s="11" t="s">
        <v>68</v>
      </c>
      <c r="F66" s="85"/>
      <c r="G66" s="56"/>
      <c r="H66" s="51">
        <v>10</v>
      </c>
      <c r="I66" s="65"/>
      <c r="J66" s="11"/>
    </row>
    <row r="67" spans="2:10" ht="17.25" customHeight="1" thickBot="1">
      <c r="B67" s="50">
        <v>6</v>
      </c>
      <c r="C67" s="50" t="s">
        <v>235</v>
      </c>
      <c r="D67" s="50">
        <v>2005</v>
      </c>
      <c r="E67" s="50" t="s">
        <v>65</v>
      </c>
      <c r="F67" s="86"/>
      <c r="G67" s="57"/>
      <c r="H67" s="51">
        <v>10</v>
      </c>
      <c r="I67" s="66"/>
      <c r="J67" s="50"/>
    </row>
    <row r="68" spans="2:10" ht="15.75" thickBot="1">
      <c r="B68" s="51">
        <v>1</v>
      </c>
      <c r="C68" s="51" t="s">
        <v>237</v>
      </c>
      <c r="D68" s="51">
        <v>2007</v>
      </c>
      <c r="E68" s="51" t="s">
        <v>68</v>
      </c>
      <c r="F68" s="84" t="s">
        <v>36</v>
      </c>
      <c r="G68" s="55" t="s">
        <v>236</v>
      </c>
      <c r="H68" s="51">
        <v>11</v>
      </c>
      <c r="I68" s="68">
        <f>'ІІ КЛ'!U17</f>
        <v>2.0341880341880341</v>
      </c>
      <c r="J68" s="51"/>
    </row>
    <row r="69" spans="2:10" ht="15.75" thickBot="1">
      <c r="B69" s="11">
        <v>2</v>
      </c>
      <c r="C69" s="11" t="s">
        <v>238</v>
      </c>
      <c r="D69" s="11">
        <v>2007</v>
      </c>
      <c r="E69" s="11" t="s">
        <v>68</v>
      </c>
      <c r="F69" s="85"/>
      <c r="G69" s="56"/>
      <c r="H69" s="51">
        <v>11</v>
      </c>
      <c r="I69" s="65"/>
      <c r="J69" s="11"/>
    </row>
    <row r="70" spans="2:10" ht="15.75" thickBot="1">
      <c r="B70" s="49">
        <v>3</v>
      </c>
      <c r="C70" s="11" t="s">
        <v>239</v>
      </c>
      <c r="D70" s="11">
        <v>2006</v>
      </c>
      <c r="E70" s="11" t="s">
        <v>68</v>
      </c>
      <c r="F70" s="85"/>
      <c r="G70" s="56"/>
      <c r="H70" s="51">
        <v>11</v>
      </c>
      <c r="I70" s="65"/>
      <c r="J70" s="11"/>
    </row>
    <row r="71" spans="2:10" ht="15.75" thickBot="1">
      <c r="B71" s="11">
        <v>4</v>
      </c>
      <c r="C71" s="11" t="s">
        <v>240</v>
      </c>
      <c r="D71" s="11">
        <v>2006</v>
      </c>
      <c r="E71" s="11" t="s">
        <v>65</v>
      </c>
      <c r="F71" s="85"/>
      <c r="G71" s="56"/>
      <c r="H71" s="51">
        <v>11</v>
      </c>
      <c r="I71" s="65"/>
      <c r="J71" s="11"/>
    </row>
    <row r="72" spans="2:10" ht="15.75" thickBot="1">
      <c r="B72" s="49">
        <v>5</v>
      </c>
      <c r="C72" s="11" t="s">
        <v>241</v>
      </c>
      <c r="D72" s="11">
        <v>2008</v>
      </c>
      <c r="E72" s="11" t="s">
        <v>68</v>
      </c>
      <c r="F72" s="85"/>
      <c r="G72" s="56"/>
      <c r="H72" s="51">
        <v>11</v>
      </c>
      <c r="I72" s="65"/>
      <c r="J72" s="11"/>
    </row>
    <row r="73" spans="2:10" ht="15.75" thickBot="1">
      <c r="B73" s="11">
        <v>6</v>
      </c>
      <c r="C73" s="50" t="s">
        <v>242</v>
      </c>
      <c r="D73" s="50">
        <v>2007</v>
      </c>
      <c r="E73" s="50" t="s">
        <v>65</v>
      </c>
      <c r="F73" s="86"/>
      <c r="G73" s="57"/>
      <c r="H73" s="51">
        <v>11</v>
      </c>
      <c r="I73" s="66"/>
      <c r="J73" s="50"/>
    </row>
    <row r="74" spans="2:10" ht="15.75" thickBot="1">
      <c r="B74" s="51">
        <v>1</v>
      </c>
      <c r="C74" s="51"/>
      <c r="D74" s="51"/>
      <c r="E74" s="51"/>
      <c r="F74" s="52" t="s">
        <v>243</v>
      </c>
      <c r="G74" s="55" t="s">
        <v>244</v>
      </c>
      <c r="H74" s="51">
        <v>12</v>
      </c>
      <c r="I74" s="68">
        <f>'ІІ КЛ'!U18</f>
        <v>3.9145299145299144</v>
      </c>
      <c r="J74" s="51"/>
    </row>
    <row r="75" spans="2:10" ht="15.75" thickBot="1">
      <c r="B75" s="11">
        <v>2</v>
      </c>
      <c r="C75" s="11"/>
      <c r="D75" s="11"/>
      <c r="E75" s="11"/>
      <c r="F75" s="53"/>
      <c r="G75" s="56"/>
      <c r="H75" s="51">
        <v>12</v>
      </c>
      <c r="I75" s="65"/>
      <c r="J75" s="11"/>
    </row>
    <row r="76" spans="2:10" ht="15.75" thickBot="1">
      <c r="B76" s="11">
        <v>3</v>
      </c>
      <c r="C76" s="11"/>
      <c r="D76" s="11"/>
      <c r="E76" s="11"/>
      <c r="F76" s="53"/>
      <c r="G76" s="56"/>
      <c r="H76" s="51">
        <v>12</v>
      </c>
      <c r="I76" s="65"/>
      <c r="J76" s="11"/>
    </row>
    <row r="77" spans="2:10" ht="15.75" thickBot="1">
      <c r="B77" s="11">
        <v>4</v>
      </c>
      <c r="C77" s="11"/>
      <c r="D77" s="11"/>
      <c r="E77" s="11"/>
      <c r="F77" s="53"/>
      <c r="G77" s="56"/>
      <c r="H77" s="51">
        <v>12</v>
      </c>
      <c r="I77" s="65"/>
      <c r="J77" s="11"/>
    </row>
    <row r="78" spans="2:10" ht="15.75" thickBot="1">
      <c r="B78" s="11">
        <v>5</v>
      </c>
      <c r="C78" s="11"/>
      <c r="D78" s="11"/>
      <c r="E78" s="11"/>
      <c r="F78" s="53"/>
      <c r="G78" s="56"/>
      <c r="H78" s="51">
        <v>12</v>
      </c>
      <c r="I78" s="65"/>
      <c r="J78" s="11"/>
    </row>
    <row r="79" spans="2:10" ht="15.75" thickBot="1">
      <c r="B79" s="11">
        <v>6</v>
      </c>
      <c r="C79" s="50"/>
      <c r="D79" s="50"/>
      <c r="E79" s="50"/>
      <c r="F79" s="54"/>
      <c r="G79" s="57"/>
      <c r="H79" s="51">
        <v>12</v>
      </c>
      <c r="I79" s="66"/>
      <c r="J79" s="50"/>
    </row>
    <row r="82" spans="3:7">
      <c r="C82" s="31" t="s">
        <v>56</v>
      </c>
      <c r="E82" s="32" t="s">
        <v>58</v>
      </c>
      <c r="F82" s="32"/>
      <c r="G82" s="32"/>
    </row>
    <row r="83" spans="3:7">
      <c r="C83" s="31" t="s">
        <v>57</v>
      </c>
      <c r="E83" s="32" t="s">
        <v>59</v>
      </c>
      <c r="F83" s="32"/>
      <c r="G83" s="32"/>
    </row>
  </sheetData>
  <mergeCells count="41">
    <mergeCell ref="E82:G82"/>
    <mergeCell ref="E83:G83"/>
    <mergeCell ref="B1:J1"/>
    <mergeCell ref="B6:J6"/>
    <mergeCell ref="F68:F73"/>
    <mergeCell ref="G68:G73"/>
    <mergeCell ref="I68:I73"/>
    <mergeCell ref="F74:F79"/>
    <mergeCell ref="G74:G79"/>
    <mergeCell ref="I74:I79"/>
    <mergeCell ref="F56:F61"/>
    <mergeCell ref="G56:G61"/>
    <mergeCell ref="I56:I61"/>
    <mergeCell ref="F62:F67"/>
    <mergeCell ref="G62:G67"/>
    <mergeCell ref="I62:I67"/>
    <mergeCell ref="F44:F49"/>
    <mergeCell ref="G44:G49"/>
    <mergeCell ref="I44:I49"/>
    <mergeCell ref="F50:F55"/>
    <mergeCell ref="G50:G55"/>
    <mergeCell ref="I50:I55"/>
    <mergeCell ref="F32:F37"/>
    <mergeCell ref="G32:G37"/>
    <mergeCell ref="I32:I37"/>
    <mergeCell ref="F38:F43"/>
    <mergeCell ref="G38:G43"/>
    <mergeCell ref="I38:I43"/>
    <mergeCell ref="F20:F25"/>
    <mergeCell ref="G20:G25"/>
    <mergeCell ref="I20:I25"/>
    <mergeCell ref="F26:F31"/>
    <mergeCell ref="G26:G31"/>
    <mergeCell ref="I26:I31"/>
    <mergeCell ref="H2:I2"/>
    <mergeCell ref="F8:F13"/>
    <mergeCell ref="G8:G13"/>
    <mergeCell ref="I8:I13"/>
    <mergeCell ref="F14:F19"/>
    <mergeCell ref="G14:G19"/>
    <mergeCell ref="I14:I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Y17"/>
  <sheetViews>
    <sheetView topLeftCell="A4" workbookViewId="0">
      <selection activeCell="N19" sqref="N19"/>
    </sheetView>
  </sheetViews>
  <sheetFormatPr defaultRowHeight="15"/>
  <cols>
    <col min="2" max="2" width="6.140625" style="2" customWidth="1"/>
    <col min="3" max="3" width="27.42578125" style="2" customWidth="1"/>
    <col min="4" max="4" width="9.140625" style="2"/>
    <col min="5" max="5" width="9.140625" style="3"/>
    <col min="6" max="6" width="9.140625" style="10"/>
    <col min="7" max="11" width="9.140625" style="2"/>
    <col min="12" max="12" width="9.140625" style="3"/>
    <col min="13" max="13" width="9.140625" style="10"/>
    <col min="14" max="14" width="9.140625" style="2"/>
    <col min="15" max="15" width="9.140625" style="3"/>
    <col min="16" max="16" width="9.140625" style="10"/>
    <col min="17" max="18" width="9.140625" style="2"/>
    <col min="19" max="19" width="9.140625" style="3"/>
    <col min="20" max="21" width="9.140625" style="21"/>
    <col min="22" max="22" width="9.140625" style="2"/>
    <col min="23" max="23" width="9.140625" style="43"/>
  </cols>
  <sheetData>
    <row r="1" spans="2:25">
      <c r="C1" s="12" t="s">
        <v>54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2:25">
      <c r="C2" s="12" t="s">
        <v>20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5">
      <c r="R3" s="13">
        <v>43569</v>
      </c>
      <c r="S3" s="14"/>
      <c r="T3" s="14"/>
      <c r="U3" s="14"/>
      <c r="V3" s="14"/>
    </row>
    <row r="4" spans="2:25">
      <c r="C4" s="15" t="s">
        <v>40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2:25" ht="110.25">
      <c r="B5" s="16" t="s">
        <v>22</v>
      </c>
      <c r="C5" s="16"/>
      <c r="D5" s="4" t="s">
        <v>25</v>
      </c>
      <c r="E5" s="18" t="s">
        <v>45</v>
      </c>
      <c r="F5" s="4" t="s">
        <v>44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42</v>
      </c>
      <c r="L5" s="18" t="s">
        <v>45</v>
      </c>
      <c r="M5" s="4" t="s">
        <v>44</v>
      </c>
      <c r="N5" s="4" t="s">
        <v>5</v>
      </c>
      <c r="O5" s="18" t="s">
        <v>45</v>
      </c>
      <c r="P5" s="4" t="s">
        <v>44</v>
      </c>
      <c r="Q5" s="5" t="s">
        <v>8</v>
      </c>
      <c r="R5" s="4" t="s">
        <v>6</v>
      </c>
      <c r="S5" s="6" t="s">
        <v>9</v>
      </c>
      <c r="T5" s="25" t="s">
        <v>60</v>
      </c>
      <c r="U5" s="25" t="s">
        <v>61</v>
      </c>
      <c r="V5" s="4" t="s">
        <v>7</v>
      </c>
      <c r="W5" s="42" t="s">
        <v>63</v>
      </c>
    </row>
    <row r="6" spans="2:25">
      <c r="B6" s="28" t="s">
        <v>39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  <c r="Y6" s="91"/>
    </row>
    <row r="7" spans="2:25">
      <c r="B7" s="7">
        <v>1</v>
      </c>
      <c r="C7" s="9">
        <v>102</v>
      </c>
      <c r="D7" s="7">
        <v>0</v>
      </c>
      <c r="E7" s="8">
        <v>2.1180555555555553E-3</v>
      </c>
      <c r="F7" s="11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8">
        <v>5.208333333333333E-3</v>
      </c>
      <c r="M7" s="11">
        <v>1</v>
      </c>
      <c r="N7" s="7">
        <v>69</v>
      </c>
      <c r="O7" s="8">
        <v>7.6388888888888886E-3</v>
      </c>
      <c r="P7" s="11">
        <v>10</v>
      </c>
      <c r="Q7" s="7">
        <v>0</v>
      </c>
      <c r="R7" s="7">
        <f>Q7+P7+N7+M7+K7+J7+I7+H7+G7+F7+D7</f>
        <v>80</v>
      </c>
      <c r="S7" s="8">
        <v>7.6388888888888886E-3</v>
      </c>
      <c r="T7" s="20">
        <f>56*3</f>
        <v>168</v>
      </c>
      <c r="U7" s="20">
        <f>T7+R7</f>
        <v>248</v>
      </c>
      <c r="V7" s="9" t="s">
        <v>16</v>
      </c>
      <c r="W7" s="44">
        <f>U7/$U$7</f>
        <v>1</v>
      </c>
      <c r="Y7" s="91"/>
    </row>
    <row r="8" spans="2:25">
      <c r="B8" s="28" t="s">
        <v>41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Y8" s="91"/>
    </row>
    <row r="9" spans="2:25">
      <c r="B9" s="7">
        <v>1</v>
      </c>
      <c r="C9" s="9" t="s">
        <v>43</v>
      </c>
      <c r="D9" s="7">
        <v>0</v>
      </c>
      <c r="E9" s="8">
        <v>1.5740740740740741E-3</v>
      </c>
      <c r="F9" s="11">
        <v>0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8">
        <v>2.7662037037037034E-3</v>
      </c>
      <c r="M9" s="11">
        <v>0</v>
      </c>
      <c r="N9" s="7">
        <v>0</v>
      </c>
      <c r="O9" s="8">
        <v>4.9305555555555552E-3</v>
      </c>
      <c r="P9" s="11">
        <v>3</v>
      </c>
      <c r="Q9" s="7">
        <v>0</v>
      </c>
      <c r="R9" s="7">
        <f>Q9+P9+N9+M9+K9+J9+I9+H9+G9+F9+D9</f>
        <v>6</v>
      </c>
      <c r="S9" s="8">
        <v>4.9305555555555552E-3</v>
      </c>
      <c r="T9" s="20">
        <f>56*3</f>
        <v>168</v>
      </c>
      <c r="U9" s="20">
        <f>T9+R9</f>
        <v>174</v>
      </c>
      <c r="V9" s="9" t="s">
        <v>16</v>
      </c>
      <c r="W9" s="44">
        <f>U9/$U$9</f>
        <v>1</v>
      </c>
      <c r="Y9" s="104">
        <f>U7/U9</f>
        <v>1.4252873563218391</v>
      </c>
    </row>
    <row r="10" spans="2:25">
      <c r="B10" s="7">
        <v>2</v>
      </c>
      <c r="C10" s="9">
        <v>80</v>
      </c>
      <c r="D10" s="7">
        <v>0</v>
      </c>
      <c r="E10" s="8">
        <v>1.5046296296296294E-3</v>
      </c>
      <c r="F10" s="11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8">
        <v>3.8310185185185183E-3</v>
      </c>
      <c r="M10" s="11">
        <v>0</v>
      </c>
      <c r="N10" s="7">
        <v>0</v>
      </c>
      <c r="O10" s="8">
        <v>6.4699074074074069E-3</v>
      </c>
      <c r="P10" s="11">
        <v>7</v>
      </c>
      <c r="Q10" s="7">
        <v>0</v>
      </c>
      <c r="R10" s="11">
        <f>Q10+P10+N10+M10+K10+J10+I10+H10+G10+F10+D10</f>
        <v>7</v>
      </c>
      <c r="S10" s="8">
        <v>6.4699074074074069E-3</v>
      </c>
      <c r="T10" s="20">
        <f t="shared" ref="T10:T13" si="0">56*3</f>
        <v>168</v>
      </c>
      <c r="U10" s="20">
        <f t="shared" ref="U10:U13" si="1">T10+R10</f>
        <v>175</v>
      </c>
      <c r="V10" s="9" t="s">
        <v>17</v>
      </c>
      <c r="W10" s="44">
        <f t="shared" ref="W10:W13" si="2">U10/$U$9</f>
        <v>1.0057471264367817</v>
      </c>
      <c r="Y10" s="91"/>
    </row>
    <row r="11" spans="2:25">
      <c r="B11" s="7">
        <v>3</v>
      </c>
      <c r="C11" s="9" t="s">
        <v>28</v>
      </c>
      <c r="D11" s="7">
        <v>0</v>
      </c>
      <c r="E11" s="8">
        <v>1.25E-3</v>
      </c>
      <c r="F11" s="11">
        <v>0</v>
      </c>
      <c r="G11" s="7">
        <v>0</v>
      </c>
      <c r="H11" s="7">
        <v>0</v>
      </c>
      <c r="I11" s="7">
        <v>3</v>
      </c>
      <c r="J11" s="7">
        <v>0</v>
      </c>
      <c r="K11" s="7">
        <v>0</v>
      </c>
      <c r="L11" s="8">
        <v>4.409722222222222E-3</v>
      </c>
      <c r="M11" s="11">
        <v>0</v>
      </c>
      <c r="N11" s="7">
        <v>11</v>
      </c>
      <c r="O11" s="8">
        <v>7.4421296296296293E-3</v>
      </c>
      <c r="P11" s="11">
        <v>10</v>
      </c>
      <c r="Q11" s="7">
        <v>0</v>
      </c>
      <c r="R11" s="11">
        <f>Q11+P11+N11+M11+K11+J11+I11+H11+G11+F11+D11</f>
        <v>24</v>
      </c>
      <c r="S11" s="8">
        <v>7.4421296296296293E-3</v>
      </c>
      <c r="T11" s="20">
        <f t="shared" si="0"/>
        <v>168</v>
      </c>
      <c r="U11" s="20">
        <f t="shared" si="1"/>
        <v>192</v>
      </c>
      <c r="V11" s="9" t="s">
        <v>18</v>
      </c>
      <c r="W11" s="44">
        <f t="shared" si="2"/>
        <v>1.103448275862069</v>
      </c>
      <c r="Y11" s="91"/>
    </row>
    <row r="12" spans="2:25">
      <c r="B12" s="7">
        <v>4</v>
      </c>
      <c r="C12" s="9" t="s">
        <v>33</v>
      </c>
      <c r="D12" s="7">
        <v>0</v>
      </c>
      <c r="E12" s="8">
        <v>1.7824074074074072E-3</v>
      </c>
      <c r="F12" s="11">
        <v>0</v>
      </c>
      <c r="G12" s="7">
        <v>0</v>
      </c>
      <c r="H12" s="7">
        <v>0</v>
      </c>
      <c r="I12" s="7">
        <v>3</v>
      </c>
      <c r="J12" s="7">
        <v>6</v>
      </c>
      <c r="K12" s="7">
        <v>0</v>
      </c>
      <c r="L12" s="8">
        <v>5.5092592592592589E-3</v>
      </c>
      <c r="M12" s="11">
        <v>2</v>
      </c>
      <c r="N12" s="7">
        <v>20</v>
      </c>
      <c r="O12" s="8">
        <v>7.6388888888888886E-3</v>
      </c>
      <c r="P12" s="11">
        <v>10</v>
      </c>
      <c r="Q12" s="7">
        <v>0</v>
      </c>
      <c r="R12" s="11">
        <f>Q12+P12+N12+M12+K12+J12+I12+H12+G12+F12+D12</f>
        <v>41</v>
      </c>
      <c r="S12" s="8">
        <v>7.6388888888888886E-3</v>
      </c>
      <c r="T12" s="20">
        <f t="shared" si="0"/>
        <v>168</v>
      </c>
      <c r="U12" s="20">
        <f t="shared" si="1"/>
        <v>209</v>
      </c>
      <c r="V12" s="11">
        <v>4</v>
      </c>
      <c r="W12" s="44">
        <f t="shared" si="2"/>
        <v>1.2011494252873562</v>
      </c>
      <c r="Y12" s="91"/>
    </row>
    <row r="13" spans="2:25">
      <c r="B13" s="7">
        <v>5</v>
      </c>
      <c r="C13" s="9" t="s">
        <v>34</v>
      </c>
      <c r="D13" s="7">
        <v>26</v>
      </c>
      <c r="E13" s="8">
        <v>5.5555555555555558E-3</v>
      </c>
      <c r="F13" s="11">
        <v>8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8">
        <v>5.8564814814814825E-3</v>
      </c>
      <c r="M13" s="11">
        <v>3</v>
      </c>
      <c r="N13" s="7">
        <v>120</v>
      </c>
      <c r="O13" s="8">
        <v>4.7800925925925919E-3</v>
      </c>
      <c r="P13" s="11">
        <v>2</v>
      </c>
      <c r="Q13" s="7">
        <v>0</v>
      </c>
      <c r="R13" s="11">
        <f>Q13+P13+N13+M13+K13+J13+I13+H13+G13+F13+D13</f>
        <v>159</v>
      </c>
      <c r="S13" s="8">
        <v>4.7800925925925919E-3</v>
      </c>
      <c r="T13" s="20">
        <f t="shared" si="0"/>
        <v>168</v>
      </c>
      <c r="U13" s="20">
        <f t="shared" si="1"/>
        <v>327</v>
      </c>
      <c r="V13" s="7">
        <v>5</v>
      </c>
      <c r="W13" s="44">
        <f t="shared" si="2"/>
        <v>1.8793103448275863</v>
      </c>
      <c r="Y13" s="91"/>
    </row>
    <row r="14" spans="2:25">
      <c r="Y14" s="91"/>
    </row>
    <row r="16" spans="2:25">
      <c r="C16" s="31" t="s">
        <v>56</v>
      </c>
      <c r="D16" s="10"/>
      <c r="E16" s="32" t="s">
        <v>58</v>
      </c>
      <c r="F16" s="32"/>
      <c r="G16" s="32"/>
    </row>
    <row r="17" spans="3:7">
      <c r="C17" s="31" t="s">
        <v>57</v>
      </c>
      <c r="D17" s="10"/>
      <c r="E17" s="32" t="s">
        <v>59</v>
      </c>
      <c r="F17" s="32"/>
      <c r="G17" s="32"/>
    </row>
  </sheetData>
  <sortState ref="C9:S13">
    <sortCondition ref="R9:R13"/>
    <sortCondition ref="S9:S13"/>
  </sortState>
  <mergeCells count="9">
    <mergeCell ref="E16:G16"/>
    <mergeCell ref="E17:G17"/>
    <mergeCell ref="B6:W6"/>
    <mergeCell ref="B8:W8"/>
    <mergeCell ref="C1:V1"/>
    <mergeCell ref="C2:V2"/>
    <mergeCell ref="R3:V3"/>
    <mergeCell ref="C4:V4"/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7"/>
  <sheetViews>
    <sheetView topLeftCell="A25" workbookViewId="0">
      <selection activeCell="N17" sqref="N17"/>
    </sheetView>
  </sheetViews>
  <sheetFormatPr defaultRowHeight="15"/>
  <cols>
    <col min="2" max="2" width="9.140625" style="10"/>
    <col min="3" max="3" width="22.42578125" style="10" customWidth="1"/>
    <col min="4" max="4" width="12.42578125" style="10" customWidth="1"/>
    <col min="5" max="5" width="9.140625" style="10"/>
    <col min="6" max="6" width="16.140625" style="35" customWidth="1"/>
    <col min="7" max="7" width="27.5703125" style="10" customWidth="1"/>
    <col min="8" max="8" width="9.140625" style="10"/>
    <col min="9" max="9" width="11.7109375" style="34" customWidth="1"/>
    <col min="10" max="10" width="11.42578125" style="10" customWidth="1"/>
    <col min="11" max="14" width="9.140625" style="1"/>
  </cols>
  <sheetData>
    <row r="1" spans="2:14">
      <c r="B1" s="96" t="s">
        <v>314</v>
      </c>
      <c r="C1" s="96"/>
      <c r="D1" s="96"/>
      <c r="E1" s="96"/>
      <c r="F1" s="96"/>
      <c r="G1" s="96"/>
      <c r="H1" s="96"/>
      <c r="I1" s="96"/>
      <c r="J1" s="96"/>
    </row>
    <row r="2" spans="2:14">
      <c r="B2" s="97"/>
      <c r="C2" s="97"/>
      <c r="D2" s="98"/>
      <c r="E2" s="97"/>
      <c r="F2" s="36"/>
      <c r="G2" s="97"/>
      <c r="H2" s="96" t="s">
        <v>159</v>
      </c>
      <c r="I2" s="96"/>
      <c r="J2" s="97"/>
    </row>
    <row r="3" spans="2:14">
      <c r="B3" s="97"/>
      <c r="C3" s="97"/>
      <c r="D3" s="98"/>
      <c r="E3" s="97"/>
      <c r="F3" s="36"/>
      <c r="G3" s="97"/>
      <c r="H3" s="97"/>
      <c r="I3" s="97" t="s">
        <v>16</v>
      </c>
      <c r="J3" s="99">
        <v>1</v>
      </c>
    </row>
    <row r="4" spans="2:14">
      <c r="B4" s="97"/>
      <c r="C4" s="97"/>
      <c r="D4" s="98"/>
      <c r="E4" s="97"/>
      <c r="F4" s="36"/>
      <c r="G4" s="97"/>
      <c r="H4" s="97"/>
      <c r="I4" s="97" t="s">
        <v>17</v>
      </c>
      <c r="J4" s="99">
        <v>1.17</v>
      </c>
    </row>
    <row r="5" spans="2:14">
      <c r="B5" s="97"/>
      <c r="C5" s="97"/>
      <c r="D5" s="98"/>
      <c r="E5" s="97"/>
      <c r="F5" s="36"/>
      <c r="G5" s="97"/>
      <c r="H5" s="97"/>
      <c r="I5" s="99" t="s">
        <v>18</v>
      </c>
      <c r="J5" s="99">
        <v>1.5</v>
      </c>
    </row>
    <row r="6" spans="2:14" ht="20.25">
      <c r="B6" s="101" t="s">
        <v>317</v>
      </c>
      <c r="C6" s="101"/>
      <c r="D6" s="101"/>
      <c r="E6" s="101"/>
      <c r="F6" s="101"/>
      <c r="G6" s="101"/>
      <c r="H6" s="101"/>
      <c r="I6" s="101"/>
      <c r="J6" s="101"/>
    </row>
    <row r="7" spans="2:14" ht="30">
      <c r="B7" s="11" t="s">
        <v>139</v>
      </c>
      <c r="C7" s="11" t="s">
        <v>140</v>
      </c>
      <c r="D7" s="48" t="s">
        <v>141</v>
      </c>
      <c r="E7" s="11" t="s">
        <v>142</v>
      </c>
      <c r="F7" s="11" t="s">
        <v>143</v>
      </c>
      <c r="G7" s="11" t="s">
        <v>144</v>
      </c>
      <c r="H7" s="11" t="s">
        <v>145</v>
      </c>
      <c r="I7" s="38" t="s">
        <v>146</v>
      </c>
      <c r="J7" s="48" t="s">
        <v>147</v>
      </c>
      <c r="K7" s="82"/>
      <c r="L7" s="82"/>
      <c r="M7" s="82"/>
      <c r="N7" s="10"/>
    </row>
    <row r="8" spans="2:14">
      <c r="B8" s="11">
        <v>1</v>
      </c>
      <c r="C8" s="11" t="s">
        <v>245</v>
      </c>
      <c r="D8" s="11">
        <v>2003</v>
      </c>
      <c r="E8" s="11" t="s">
        <v>17</v>
      </c>
      <c r="F8" s="58" t="s">
        <v>43</v>
      </c>
      <c r="G8" s="59" t="s">
        <v>251</v>
      </c>
      <c r="H8" s="11">
        <v>1</v>
      </c>
      <c r="I8" s="64">
        <f>'ІІІ КЛ'!W9</f>
        <v>1</v>
      </c>
      <c r="J8" s="11" t="s">
        <v>16</v>
      </c>
      <c r="K8" s="81">
        <f>IF($E8="МСУ",100,IF($E8="КМСУ",30,IF($E8="І",10,IF($E8="ІІ",3,IF($E8="ІІІ",1,IF($E8="І ю",1,IF($E8="ІІ ю",0.3,IF($E8="ІІІ ю",0.1,0))))))))</f>
        <v>3</v>
      </c>
      <c r="L8" s="81">
        <f>SUM(K8:K13)/6*4</f>
        <v>26</v>
      </c>
      <c r="M8" s="81"/>
    </row>
    <row r="9" spans="2:14">
      <c r="B9" s="11">
        <v>2</v>
      </c>
      <c r="C9" s="11" t="s">
        <v>246</v>
      </c>
      <c r="D9" s="11">
        <v>2004</v>
      </c>
      <c r="E9" s="11" t="s">
        <v>17</v>
      </c>
      <c r="F9" s="53"/>
      <c r="G9" s="56"/>
      <c r="H9" s="11">
        <v>1</v>
      </c>
      <c r="I9" s="65"/>
      <c r="J9" s="11" t="s">
        <v>16</v>
      </c>
      <c r="K9" s="81">
        <f t="shared" ref="K9:K43" si="0">IF($E9="МСУ",100,IF($E9="КМСУ",30,IF($E9="І",10,IF($E9="ІІ",3,IF($E9="ІІІ",1,IF($E9="І ю",1,IF($E9="ІІ ю",0.3,IF($E9="ІІІ ю",0.1,0))))))))</f>
        <v>3</v>
      </c>
      <c r="L9" s="81"/>
      <c r="M9" s="81"/>
    </row>
    <row r="10" spans="2:14">
      <c r="B10" s="11">
        <v>3</v>
      </c>
      <c r="C10" s="11" t="s">
        <v>247</v>
      </c>
      <c r="D10" s="11">
        <v>2003</v>
      </c>
      <c r="E10" s="11" t="s">
        <v>17</v>
      </c>
      <c r="F10" s="53"/>
      <c r="G10" s="56"/>
      <c r="H10" s="11">
        <v>1</v>
      </c>
      <c r="I10" s="65"/>
      <c r="J10" s="11" t="s">
        <v>16</v>
      </c>
      <c r="K10" s="81">
        <f t="shared" si="0"/>
        <v>3</v>
      </c>
      <c r="L10" s="81"/>
      <c r="M10" s="81"/>
    </row>
    <row r="11" spans="2:14">
      <c r="B11" s="11">
        <v>4</v>
      </c>
      <c r="C11" s="11" t="s">
        <v>248</v>
      </c>
      <c r="D11" s="11">
        <v>2004</v>
      </c>
      <c r="E11" s="11" t="s">
        <v>16</v>
      </c>
      <c r="F11" s="53"/>
      <c r="G11" s="56"/>
      <c r="H11" s="11">
        <v>1</v>
      </c>
      <c r="I11" s="65"/>
      <c r="J11" s="11" t="s">
        <v>16</v>
      </c>
      <c r="K11" s="81">
        <f t="shared" si="0"/>
        <v>10</v>
      </c>
      <c r="L11" s="81"/>
      <c r="M11" s="81"/>
    </row>
    <row r="12" spans="2:14">
      <c r="B12" s="11">
        <v>5</v>
      </c>
      <c r="C12" s="11" t="s">
        <v>249</v>
      </c>
      <c r="D12" s="11">
        <v>2005</v>
      </c>
      <c r="E12" s="11" t="s">
        <v>16</v>
      </c>
      <c r="F12" s="53"/>
      <c r="G12" s="56"/>
      <c r="H12" s="11">
        <v>1</v>
      </c>
      <c r="I12" s="65"/>
      <c r="J12" s="11" t="s">
        <v>16</v>
      </c>
      <c r="K12" s="81">
        <f t="shared" si="0"/>
        <v>10</v>
      </c>
      <c r="L12" s="81"/>
      <c r="M12" s="81"/>
    </row>
    <row r="13" spans="2:14" ht="15.75" thickBot="1">
      <c r="B13" s="50">
        <v>6</v>
      </c>
      <c r="C13" s="50" t="s">
        <v>250</v>
      </c>
      <c r="D13" s="50">
        <v>2004</v>
      </c>
      <c r="E13" s="50" t="s">
        <v>16</v>
      </c>
      <c r="F13" s="54"/>
      <c r="G13" s="57"/>
      <c r="H13" s="11">
        <v>1</v>
      </c>
      <c r="I13" s="66"/>
      <c r="J13" s="11" t="s">
        <v>16</v>
      </c>
      <c r="K13" s="81">
        <f t="shared" si="0"/>
        <v>10</v>
      </c>
      <c r="L13" s="81"/>
      <c r="M13" s="81"/>
    </row>
    <row r="14" spans="2:14" ht="15.75" thickBot="1">
      <c r="B14" s="49">
        <v>1</v>
      </c>
      <c r="C14" s="49" t="s">
        <v>252</v>
      </c>
      <c r="D14" s="49">
        <v>2004</v>
      </c>
      <c r="E14" s="51" t="s">
        <v>17</v>
      </c>
      <c r="F14" s="52">
        <v>80</v>
      </c>
      <c r="G14" s="87" t="s">
        <v>258</v>
      </c>
      <c r="H14" s="51">
        <v>2</v>
      </c>
      <c r="I14" s="68">
        <f>'ІІІ КЛ'!W10</f>
        <v>1.0057471264367817</v>
      </c>
      <c r="J14" s="11" t="s">
        <v>17</v>
      </c>
      <c r="K14" s="81">
        <f t="shared" si="0"/>
        <v>3</v>
      </c>
      <c r="L14" s="81">
        <f>SUM(K14:K19)/6*4</f>
        <v>14</v>
      </c>
      <c r="M14" s="81"/>
    </row>
    <row r="15" spans="2:14" ht="15.75" thickBot="1">
      <c r="B15" s="11">
        <v>2</v>
      </c>
      <c r="C15" s="11" t="s">
        <v>253</v>
      </c>
      <c r="D15" s="11">
        <v>2005</v>
      </c>
      <c r="E15" s="11" t="s">
        <v>17</v>
      </c>
      <c r="F15" s="53"/>
      <c r="G15" s="88"/>
      <c r="H15" s="51">
        <v>2</v>
      </c>
      <c r="I15" s="65"/>
      <c r="J15" s="11" t="s">
        <v>17</v>
      </c>
      <c r="K15" s="81">
        <f t="shared" si="0"/>
        <v>3</v>
      </c>
      <c r="L15" s="81"/>
      <c r="M15" s="81"/>
    </row>
    <row r="16" spans="2:14" ht="15.75" thickBot="1">
      <c r="B16" s="11">
        <v>3</v>
      </c>
      <c r="C16" s="11" t="s">
        <v>254</v>
      </c>
      <c r="D16" s="11">
        <v>2005</v>
      </c>
      <c r="E16" s="11" t="s">
        <v>17</v>
      </c>
      <c r="F16" s="53"/>
      <c r="G16" s="88"/>
      <c r="H16" s="51">
        <v>2</v>
      </c>
      <c r="I16" s="65"/>
      <c r="J16" s="11" t="s">
        <v>17</v>
      </c>
      <c r="K16" s="81">
        <f t="shared" si="0"/>
        <v>3</v>
      </c>
      <c r="L16" s="81"/>
      <c r="M16" s="81"/>
    </row>
    <row r="17" spans="2:13" ht="15.75" thickBot="1">
      <c r="B17" s="11">
        <v>4</v>
      </c>
      <c r="C17" s="11" t="s">
        <v>255</v>
      </c>
      <c r="D17" s="11">
        <v>2005</v>
      </c>
      <c r="E17" s="11" t="s">
        <v>18</v>
      </c>
      <c r="F17" s="53"/>
      <c r="G17" s="88"/>
      <c r="H17" s="51">
        <v>2</v>
      </c>
      <c r="I17" s="65"/>
      <c r="J17" s="11" t="s">
        <v>17</v>
      </c>
      <c r="K17" s="81">
        <f t="shared" si="0"/>
        <v>1</v>
      </c>
      <c r="L17" s="81"/>
      <c r="M17" s="81"/>
    </row>
    <row r="18" spans="2:13" ht="15.75" thickBot="1">
      <c r="B18" s="11">
        <v>5</v>
      </c>
      <c r="C18" s="11" t="s">
        <v>256</v>
      </c>
      <c r="D18" s="11">
        <v>2002</v>
      </c>
      <c r="E18" s="11" t="s">
        <v>16</v>
      </c>
      <c r="F18" s="53"/>
      <c r="G18" s="88"/>
      <c r="H18" s="51">
        <v>2</v>
      </c>
      <c r="I18" s="65"/>
      <c r="J18" s="11" t="s">
        <v>17</v>
      </c>
      <c r="K18" s="81">
        <f t="shared" si="0"/>
        <v>10</v>
      </c>
      <c r="L18" s="81"/>
      <c r="M18" s="81"/>
    </row>
    <row r="19" spans="2:13" ht="15.75" thickBot="1">
      <c r="B19" s="50">
        <v>6</v>
      </c>
      <c r="C19" s="50" t="s">
        <v>257</v>
      </c>
      <c r="D19" s="50">
        <v>2004</v>
      </c>
      <c r="E19" s="50" t="s">
        <v>18</v>
      </c>
      <c r="F19" s="54"/>
      <c r="G19" s="89"/>
      <c r="H19" s="51">
        <v>2</v>
      </c>
      <c r="I19" s="66"/>
      <c r="J19" s="60" t="s">
        <v>17</v>
      </c>
      <c r="K19" s="81">
        <f t="shared" si="0"/>
        <v>1</v>
      </c>
      <c r="L19" s="81"/>
      <c r="M19" s="81"/>
    </row>
    <row r="20" spans="2:13" ht="15.75" thickBot="1">
      <c r="B20" s="51">
        <v>1</v>
      </c>
      <c r="C20" s="51" t="s">
        <v>259</v>
      </c>
      <c r="D20" s="51">
        <v>2003</v>
      </c>
      <c r="E20" s="51" t="s">
        <v>17</v>
      </c>
      <c r="F20" s="52" t="s">
        <v>265</v>
      </c>
      <c r="G20" s="55" t="s">
        <v>85</v>
      </c>
      <c r="H20" s="51">
        <v>3</v>
      </c>
      <c r="I20" s="68">
        <f>'ІІІ КЛ'!W11</f>
        <v>1.103448275862069</v>
      </c>
      <c r="J20" s="11" t="s">
        <v>17</v>
      </c>
      <c r="K20" s="81">
        <f t="shared" si="0"/>
        <v>3</v>
      </c>
      <c r="L20" s="81">
        <f>SUM(K20:K25)/6*4</f>
        <v>6.666666666666667</v>
      </c>
      <c r="M20" s="81"/>
    </row>
    <row r="21" spans="2:13" ht="15.75" thickBot="1">
      <c r="B21" s="11">
        <v>2</v>
      </c>
      <c r="C21" s="11" t="s">
        <v>260</v>
      </c>
      <c r="D21" s="11">
        <v>2004</v>
      </c>
      <c r="E21" s="11" t="s">
        <v>17</v>
      </c>
      <c r="F21" s="53"/>
      <c r="G21" s="56"/>
      <c r="H21" s="51">
        <v>3</v>
      </c>
      <c r="I21" s="65"/>
      <c r="J21" s="11" t="s">
        <v>17</v>
      </c>
      <c r="K21" s="81">
        <f t="shared" si="0"/>
        <v>3</v>
      </c>
      <c r="L21" s="81"/>
      <c r="M21" s="81"/>
    </row>
    <row r="22" spans="2:13" ht="15.75" thickBot="1">
      <c r="B22" s="11">
        <v>3</v>
      </c>
      <c r="C22" s="11" t="s">
        <v>261</v>
      </c>
      <c r="D22" s="11">
        <v>2004</v>
      </c>
      <c r="E22" s="11" t="s">
        <v>136</v>
      </c>
      <c r="F22" s="53"/>
      <c r="G22" s="56"/>
      <c r="H22" s="51">
        <v>3</v>
      </c>
      <c r="I22" s="65"/>
      <c r="J22" s="11" t="s">
        <v>17</v>
      </c>
      <c r="K22" s="81">
        <f t="shared" si="0"/>
        <v>1</v>
      </c>
      <c r="L22" s="81"/>
      <c r="M22" s="81"/>
    </row>
    <row r="23" spans="2:13" ht="15.75" thickBot="1">
      <c r="B23" s="11">
        <v>4</v>
      </c>
      <c r="C23" s="11" t="s">
        <v>262</v>
      </c>
      <c r="D23" s="11">
        <v>2004</v>
      </c>
      <c r="E23" s="11" t="s">
        <v>136</v>
      </c>
      <c r="F23" s="53"/>
      <c r="G23" s="56"/>
      <c r="H23" s="51">
        <v>3</v>
      </c>
      <c r="I23" s="65"/>
      <c r="J23" s="11" t="s">
        <v>17</v>
      </c>
      <c r="K23" s="81">
        <f t="shared" si="0"/>
        <v>1</v>
      </c>
      <c r="L23" s="81"/>
      <c r="M23" s="81"/>
    </row>
    <row r="24" spans="2:13" ht="15.75" thickBot="1">
      <c r="B24" s="11">
        <v>5</v>
      </c>
      <c r="C24" s="11" t="s">
        <v>263</v>
      </c>
      <c r="D24" s="11">
        <v>2005</v>
      </c>
      <c r="E24" s="11" t="s">
        <v>18</v>
      </c>
      <c r="F24" s="53"/>
      <c r="G24" s="56"/>
      <c r="H24" s="51">
        <v>3</v>
      </c>
      <c r="I24" s="65"/>
      <c r="J24" s="11" t="s">
        <v>17</v>
      </c>
      <c r="K24" s="81">
        <f t="shared" si="0"/>
        <v>1</v>
      </c>
      <c r="L24" s="81"/>
      <c r="M24" s="81"/>
    </row>
    <row r="25" spans="2:13" ht="15.75" thickBot="1">
      <c r="B25" s="50">
        <v>6</v>
      </c>
      <c r="C25" s="50" t="s">
        <v>264</v>
      </c>
      <c r="D25" s="50">
        <v>2005</v>
      </c>
      <c r="E25" s="50" t="s">
        <v>18</v>
      </c>
      <c r="F25" s="54"/>
      <c r="G25" s="57"/>
      <c r="H25" s="51">
        <v>3</v>
      </c>
      <c r="I25" s="66"/>
      <c r="J25" s="11" t="s">
        <v>17</v>
      </c>
      <c r="K25" s="81">
        <f t="shared" si="0"/>
        <v>1</v>
      </c>
      <c r="L25" s="81"/>
      <c r="M25" s="81"/>
    </row>
    <row r="26" spans="2:13" ht="15.75" thickBot="1">
      <c r="B26" s="51">
        <v>1</v>
      </c>
      <c r="C26" s="51" t="s">
        <v>266</v>
      </c>
      <c r="D26" s="51">
        <v>2002</v>
      </c>
      <c r="E26" s="51" t="s">
        <v>16</v>
      </c>
      <c r="F26" s="52" t="s">
        <v>33</v>
      </c>
      <c r="G26" s="55" t="s">
        <v>223</v>
      </c>
      <c r="H26" s="51">
        <v>4</v>
      </c>
      <c r="I26" s="68">
        <f>'ІІІ КЛ'!W12</f>
        <v>1.2011494252873562</v>
      </c>
      <c r="J26" s="11" t="s">
        <v>18</v>
      </c>
      <c r="K26" s="81">
        <f t="shared" si="0"/>
        <v>10</v>
      </c>
      <c r="L26" s="81"/>
      <c r="M26" s="81"/>
    </row>
    <row r="27" spans="2:13" ht="15.75" thickBot="1">
      <c r="B27" s="11">
        <v>2</v>
      </c>
      <c r="C27" s="11" t="s">
        <v>267</v>
      </c>
      <c r="D27" s="11">
        <v>2006</v>
      </c>
      <c r="E27" s="11" t="s">
        <v>17</v>
      </c>
      <c r="F27" s="53"/>
      <c r="G27" s="56"/>
      <c r="H27" s="51">
        <v>4</v>
      </c>
      <c r="I27" s="65"/>
      <c r="J27" s="11" t="s">
        <v>18</v>
      </c>
      <c r="K27" s="81">
        <f t="shared" si="0"/>
        <v>3</v>
      </c>
      <c r="L27" s="81"/>
      <c r="M27" s="81"/>
    </row>
    <row r="28" spans="2:13" ht="15.75" thickBot="1">
      <c r="B28" s="11">
        <v>3</v>
      </c>
      <c r="C28" s="11" t="s">
        <v>268</v>
      </c>
      <c r="D28" s="11">
        <v>2005</v>
      </c>
      <c r="E28" s="11" t="s">
        <v>17</v>
      </c>
      <c r="F28" s="53"/>
      <c r="G28" s="56"/>
      <c r="H28" s="51">
        <v>4</v>
      </c>
      <c r="I28" s="65"/>
      <c r="J28" s="11" t="s">
        <v>18</v>
      </c>
      <c r="K28" s="81">
        <f t="shared" si="0"/>
        <v>3</v>
      </c>
      <c r="L28" s="81"/>
      <c r="M28" s="81"/>
    </row>
    <row r="29" spans="2:13" ht="15.75" thickBot="1">
      <c r="B29" s="11">
        <v>4</v>
      </c>
      <c r="C29" s="11" t="s">
        <v>269</v>
      </c>
      <c r="D29" s="11">
        <v>2005</v>
      </c>
      <c r="E29" s="11" t="s">
        <v>17</v>
      </c>
      <c r="F29" s="53"/>
      <c r="G29" s="56"/>
      <c r="H29" s="51">
        <v>4</v>
      </c>
      <c r="I29" s="65"/>
      <c r="J29" s="11" t="s">
        <v>18</v>
      </c>
      <c r="K29" s="81">
        <f t="shared" si="0"/>
        <v>3</v>
      </c>
      <c r="L29" s="81"/>
      <c r="M29" s="81"/>
    </row>
    <row r="30" spans="2:13" ht="15.75" thickBot="1">
      <c r="B30" s="11">
        <v>5</v>
      </c>
      <c r="C30" s="11" t="s">
        <v>270</v>
      </c>
      <c r="D30" s="11">
        <v>2004</v>
      </c>
      <c r="E30" s="11" t="s">
        <v>17</v>
      </c>
      <c r="F30" s="53"/>
      <c r="G30" s="56"/>
      <c r="H30" s="51">
        <v>4</v>
      </c>
      <c r="I30" s="65"/>
      <c r="J30" s="11" t="s">
        <v>18</v>
      </c>
      <c r="K30" s="81">
        <f t="shared" si="0"/>
        <v>3</v>
      </c>
      <c r="L30" s="81"/>
      <c r="M30" s="81"/>
    </row>
    <row r="31" spans="2:13" ht="15.75" thickBot="1">
      <c r="B31" s="50">
        <v>6</v>
      </c>
      <c r="C31" s="50" t="s">
        <v>271</v>
      </c>
      <c r="D31" s="50">
        <v>2005</v>
      </c>
      <c r="E31" s="50" t="s">
        <v>17</v>
      </c>
      <c r="F31" s="54"/>
      <c r="G31" s="57"/>
      <c r="H31" s="51">
        <v>4</v>
      </c>
      <c r="I31" s="66"/>
      <c r="J31" s="11" t="s">
        <v>18</v>
      </c>
      <c r="K31" s="81">
        <f t="shared" si="0"/>
        <v>3</v>
      </c>
      <c r="L31" s="81"/>
      <c r="M31" s="81"/>
    </row>
    <row r="32" spans="2:13" ht="15.75" thickBot="1">
      <c r="B32" s="51">
        <v>1</v>
      </c>
      <c r="C32" s="51" t="s">
        <v>272</v>
      </c>
      <c r="D32" s="51">
        <v>2005</v>
      </c>
      <c r="E32" s="51" t="s">
        <v>17</v>
      </c>
      <c r="F32" s="52">
        <v>102</v>
      </c>
      <c r="G32" s="55" t="s">
        <v>79</v>
      </c>
      <c r="H32" s="51">
        <v>5</v>
      </c>
      <c r="I32" s="68">
        <f>'ІІІ КЛ'!Y9</f>
        <v>1.4252873563218391</v>
      </c>
      <c r="J32" s="11" t="s">
        <v>18</v>
      </c>
      <c r="K32" s="81">
        <f t="shared" si="0"/>
        <v>3</v>
      </c>
      <c r="L32" s="81">
        <f t="shared" ref="L32:L38" si="1">SUM(K32:K37)/6*4</f>
        <v>8.6666666666666661</v>
      </c>
      <c r="M32" s="81"/>
    </row>
    <row r="33" spans="2:13" ht="15.75" thickBot="1">
      <c r="B33" s="11">
        <v>2</v>
      </c>
      <c r="C33" s="11" t="s">
        <v>273</v>
      </c>
      <c r="D33" s="11">
        <v>2005</v>
      </c>
      <c r="E33" s="11" t="s">
        <v>18</v>
      </c>
      <c r="F33" s="53"/>
      <c r="G33" s="56"/>
      <c r="H33" s="51">
        <v>5</v>
      </c>
      <c r="I33" s="65"/>
      <c r="J33" s="11" t="s">
        <v>18</v>
      </c>
      <c r="K33" s="81">
        <f t="shared" si="0"/>
        <v>1</v>
      </c>
      <c r="L33" s="81"/>
      <c r="M33" s="81"/>
    </row>
    <row r="34" spans="2:13" ht="15.75" thickBot="1">
      <c r="B34" s="11">
        <v>3</v>
      </c>
      <c r="C34" s="11" t="s">
        <v>274</v>
      </c>
      <c r="D34" s="11">
        <v>2004</v>
      </c>
      <c r="E34" s="11" t="s">
        <v>17</v>
      </c>
      <c r="F34" s="53"/>
      <c r="G34" s="56"/>
      <c r="H34" s="51">
        <v>5</v>
      </c>
      <c r="I34" s="65"/>
      <c r="J34" s="11" t="s">
        <v>18</v>
      </c>
      <c r="K34" s="81">
        <f t="shared" si="0"/>
        <v>3</v>
      </c>
      <c r="L34" s="81"/>
      <c r="M34" s="81"/>
    </row>
    <row r="35" spans="2:13" ht="15.75" thickBot="1">
      <c r="B35" s="11">
        <v>4</v>
      </c>
      <c r="C35" s="11" t="s">
        <v>275</v>
      </c>
      <c r="D35" s="11">
        <v>2004</v>
      </c>
      <c r="E35" s="11" t="s">
        <v>17</v>
      </c>
      <c r="F35" s="53"/>
      <c r="G35" s="56"/>
      <c r="H35" s="51">
        <v>5</v>
      </c>
      <c r="I35" s="65"/>
      <c r="J35" s="11" t="s">
        <v>18</v>
      </c>
      <c r="K35" s="81">
        <f t="shared" si="0"/>
        <v>3</v>
      </c>
      <c r="L35" s="81"/>
      <c r="M35" s="81"/>
    </row>
    <row r="36" spans="2:13" ht="15.75" thickBot="1">
      <c r="B36" s="11">
        <v>5</v>
      </c>
      <c r="C36" s="11" t="s">
        <v>276</v>
      </c>
      <c r="D36" s="11">
        <v>2005</v>
      </c>
      <c r="E36" s="11" t="s">
        <v>17</v>
      </c>
      <c r="F36" s="53"/>
      <c r="G36" s="56"/>
      <c r="H36" s="51">
        <v>5</v>
      </c>
      <c r="I36" s="65"/>
      <c r="J36" s="11" t="s">
        <v>18</v>
      </c>
      <c r="K36" s="81">
        <f t="shared" si="0"/>
        <v>3</v>
      </c>
      <c r="L36" s="81"/>
      <c r="M36" s="81"/>
    </row>
    <row r="37" spans="2:13" ht="15.75" thickBot="1">
      <c r="B37" s="50">
        <v>6</v>
      </c>
      <c r="C37" s="50" t="s">
        <v>277</v>
      </c>
      <c r="D37" s="50">
        <v>2006</v>
      </c>
      <c r="E37" s="11" t="s">
        <v>279</v>
      </c>
      <c r="F37" s="54"/>
      <c r="G37" s="57"/>
      <c r="H37" s="51">
        <v>5</v>
      </c>
      <c r="I37" s="66"/>
      <c r="J37" s="11" t="s">
        <v>18</v>
      </c>
      <c r="K37" s="81">
        <f t="shared" si="0"/>
        <v>0</v>
      </c>
      <c r="L37" s="81"/>
      <c r="M37" s="81"/>
    </row>
    <row r="38" spans="2:13" ht="15.75" thickBot="1">
      <c r="B38" s="51">
        <v>1</v>
      </c>
      <c r="C38" s="51" t="s">
        <v>278</v>
      </c>
      <c r="D38" s="51">
        <v>2002</v>
      </c>
      <c r="E38" s="51" t="s">
        <v>17</v>
      </c>
      <c r="F38" s="52" t="s">
        <v>34</v>
      </c>
      <c r="G38" s="55" t="s">
        <v>236</v>
      </c>
      <c r="H38" s="51">
        <v>6</v>
      </c>
      <c r="I38" s="68">
        <f>'ІІІ КЛ'!W13</f>
        <v>1.8793103448275863</v>
      </c>
      <c r="J38" s="11"/>
      <c r="K38" s="81">
        <f t="shared" si="0"/>
        <v>3</v>
      </c>
      <c r="L38" s="81">
        <f t="shared" si="1"/>
        <v>9.3333333333333339</v>
      </c>
      <c r="M38" s="81"/>
    </row>
    <row r="39" spans="2:13" ht="15.75" thickBot="1">
      <c r="B39" s="11">
        <v>2</v>
      </c>
      <c r="C39" s="11" t="s">
        <v>280</v>
      </c>
      <c r="D39" s="11">
        <v>2002</v>
      </c>
      <c r="E39" s="11" t="s">
        <v>18</v>
      </c>
      <c r="F39" s="53"/>
      <c r="G39" s="56"/>
      <c r="H39" s="51">
        <v>6</v>
      </c>
      <c r="I39" s="65"/>
      <c r="J39" s="11"/>
      <c r="K39" s="81">
        <f t="shared" si="0"/>
        <v>1</v>
      </c>
      <c r="L39" s="81"/>
      <c r="M39" s="81"/>
    </row>
    <row r="40" spans="2:13" ht="15.75" thickBot="1">
      <c r="B40" s="11">
        <v>3</v>
      </c>
      <c r="C40" s="11" t="s">
        <v>281</v>
      </c>
      <c r="D40" s="11">
        <v>2002</v>
      </c>
      <c r="E40" s="11" t="s">
        <v>18</v>
      </c>
      <c r="F40" s="53"/>
      <c r="G40" s="56"/>
      <c r="H40" s="51">
        <v>6</v>
      </c>
      <c r="I40" s="65"/>
      <c r="J40" s="11"/>
      <c r="K40" s="81">
        <f t="shared" si="0"/>
        <v>1</v>
      </c>
      <c r="L40" s="81"/>
      <c r="M40" s="81"/>
    </row>
    <row r="41" spans="2:13" ht="15.75" thickBot="1">
      <c r="B41" s="11">
        <v>4</v>
      </c>
      <c r="C41" s="11" t="s">
        <v>282</v>
      </c>
      <c r="D41" s="11">
        <v>2003</v>
      </c>
      <c r="E41" s="11" t="s">
        <v>17</v>
      </c>
      <c r="F41" s="53"/>
      <c r="G41" s="56"/>
      <c r="H41" s="51">
        <v>6</v>
      </c>
      <c r="I41" s="65"/>
      <c r="J41" s="11"/>
      <c r="K41" s="81">
        <f t="shared" si="0"/>
        <v>3</v>
      </c>
      <c r="L41" s="81"/>
      <c r="M41" s="81"/>
    </row>
    <row r="42" spans="2:13" ht="15.75" thickBot="1">
      <c r="B42" s="11">
        <v>5</v>
      </c>
      <c r="C42" s="11" t="s">
        <v>283</v>
      </c>
      <c r="D42" s="11">
        <v>2004</v>
      </c>
      <c r="E42" s="11" t="s">
        <v>17</v>
      </c>
      <c r="F42" s="53"/>
      <c r="G42" s="56"/>
      <c r="H42" s="51">
        <v>6</v>
      </c>
      <c r="I42" s="65"/>
      <c r="J42" s="11"/>
      <c r="K42" s="81">
        <f t="shared" si="0"/>
        <v>3</v>
      </c>
      <c r="L42" s="81"/>
      <c r="M42" s="81"/>
    </row>
    <row r="43" spans="2:13" ht="15.75" thickBot="1">
      <c r="B43" s="50">
        <v>6</v>
      </c>
      <c r="C43" s="50" t="s">
        <v>284</v>
      </c>
      <c r="D43" s="50">
        <v>2005</v>
      </c>
      <c r="E43" s="50" t="s">
        <v>17</v>
      </c>
      <c r="F43" s="54"/>
      <c r="G43" s="57"/>
      <c r="H43" s="51">
        <v>6</v>
      </c>
      <c r="I43" s="66"/>
      <c r="J43" s="11"/>
      <c r="K43" s="81">
        <f t="shared" si="0"/>
        <v>3</v>
      </c>
      <c r="L43" s="81"/>
      <c r="M43" s="81"/>
    </row>
    <row r="44" spans="2:13">
      <c r="K44" s="81"/>
      <c r="L44" s="81"/>
      <c r="M44" s="81"/>
    </row>
    <row r="45" spans="2:13">
      <c r="K45" s="81"/>
      <c r="L45" s="81"/>
      <c r="M45" s="81"/>
    </row>
    <row r="46" spans="2:13">
      <c r="C46" s="31" t="s">
        <v>56</v>
      </c>
      <c r="E46" s="32" t="s">
        <v>58</v>
      </c>
      <c r="F46" s="32"/>
      <c r="G46" s="32"/>
    </row>
    <row r="47" spans="2:13">
      <c r="C47" s="31" t="s">
        <v>57</v>
      </c>
      <c r="E47" s="32" t="s">
        <v>59</v>
      </c>
      <c r="F47" s="32"/>
      <c r="G47" s="32"/>
    </row>
  </sheetData>
  <mergeCells count="23">
    <mergeCell ref="B1:J1"/>
    <mergeCell ref="B6:J6"/>
    <mergeCell ref="E46:G46"/>
    <mergeCell ref="E47:G47"/>
    <mergeCell ref="F32:F37"/>
    <mergeCell ref="G32:G37"/>
    <mergeCell ref="I32:I37"/>
    <mergeCell ref="F38:F43"/>
    <mergeCell ref="G38:G43"/>
    <mergeCell ref="I38:I43"/>
    <mergeCell ref="F20:F25"/>
    <mergeCell ref="G20:G25"/>
    <mergeCell ref="I20:I25"/>
    <mergeCell ref="F26:F31"/>
    <mergeCell ref="G26:G31"/>
    <mergeCell ref="I26:I31"/>
    <mergeCell ref="H2:I2"/>
    <mergeCell ref="F8:F13"/>
    <mergeCell ref="G8:G13"/>
    <mergeCell ref="I8:I13"/>
    <mergeCell ref="F14:F19"/>
    <mergeCell ref="G14:G19"/>
    <mergeCell ref="I14:I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18"/>
  <sheetViews>
    <sheetView topLeftCell="C22" workbookViewId="0">
      <selection activeCell="R22" sqref="R22"/>
    </sheetView>
  </sheetViews>
  <sheetFormatPr defaultRowHeight="15"/>
  <cols>
    <col min="2" max="2" width="6.140625" style="10" customWidth="1"/>
    <col min="3" max="3" width="27.42578125" style="10" customWidth="1"/>
    <col min="4" max="4" width="9.140625" style="10"/>
    <col min="5" max="6" width="9.140625" style="21"/>
    <col min="7" max="7" width="9.140625" style="3"/>
    <col min="8" max="8" width="9.140625" style="10"/>
    <col min="9" max="9" width="9.140625" style="21"/>
    <col min="10" max="10" width="9.140625" style="3"/>
    <col min="11" max="11" width="9.140625" style="10"/>
    <col min="12" max="15" width="9.140625" style="21"/>
    <col min="16" max="16" width="9.140625" style="3"/>
    <col min="17" max="17" width="9.140625" style="10"/>
    <col min="18" max="19" width="9.140625" style="21"/>
    <col min="20" max="20" width="9.140625" style="3"/>
    <col min="21" max="23" width="9.140625" style="21"/>
    <col min="24" max="24" width="9.140625" style="46"/>
  </cols>
  <sheetData>
    <row r="1" spans="2:27">
      <c r="C1" s="22" t="s">
        <v>55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2:27">
      <c r="C2" s="12" t="s">
        <v>20</v>
      </c>
      <c r="D2" s="12"/>
      <c r="E2" s="12"/>
      <c r="F2" s="12"/>
      <c r="G2" s="12"/>
      <c r="H2" s="12"/>
      <c r="I2" s="12"/>
      <c r="J2" s="12"/>
      <c r="K2" s="12"/>
      <c r="L2" s="12"/>
      <c r="M2" s="22"/>
      <c r="N2" s="22"/>
      <c r="O2" s="22"/>
      <c r="P2" s="12"/>
      <c r="Q2" s="12"/>
      <c r="R2" s="22"/>
      <c r="S2" s="12"/>
      <c r="T2" s="22"/>
      <c r="U2" s="22"/>
      <c r="V2" s="22"/>
      <c r="W2" s="22"/>
    </row>
    <row r="3" spans="2:27">
      <c r="S3" s="13">
        <v>43569</v>
      </c>
      <c r="T3" s="26"/>
      <c r="U3" s="26"/>
      <c r="V3" s="26"/>
      <c r="W3" s="26"/>
    </row>
    <row r="4" spans="2:27">
      <c r="C4" s="15" t="s">
        <v>40</v>
      </c>
      <c r="D4" s="15"/>
      <c r="E4" s="15"/>
      <c r="F4" s="15"/>
      <c r="G4" s="15"/>
      <c r="H4" s="15"/>
      <c r="I4" s="15"/>
      <c r="J4" s="15"/>
      <c r="K4" s="15"/>
      <c r="L4" s="15"/>
      <c r="M4" s="23"/>
      <c r="N4" s="23"/>
      <c r="O4" s="23"/>
      <c r="P4" s="15"/>
      <c r="Q4" s="15"/>
      <c r="R4" s="23"/>
      <c r="S4" s="15"/>
      <c r="T4" s="23"/>
      <c r="U4" s="23"/>
      <c r="V4" s="23"/>
      <c r="W4" s="23"/>
    </row>
    <row r="5" spans="2:27">
      <c r="B5" s="17" t="s">
        <v>46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24"/>
      <c r="N5" s="24"/>
      <c r="O5" s="24"/>
      <c r="P5" s="17"/>
      <c r="Q5" s="17"/>
      <c r="R5" s="24"/>
      <c r="S5" s="17"/>
      <c r="T5" s="24"/>
      <c r="U5" s="24"/>
      <c r="V5" s="24"/>
      <c r="W5" s="24"/>
    </row>
    <row r="6" spans="2:27" ht="108.75">
      <c r="B6" s="16" t="s">
        <v>22</v>
      </c>
      <c r="C6" s="16"/>
      <c r="D6" s="4" t="s">
        <v>26</v>
      </c>
      <c r="E6" s="19" t="s">
        <v>47</v>
      </c>
      <c r="F6" s="19" t="s">
        <v>48</v>
      </c>
      <c r="G6" s="18" t="s">
        <v>45</v>
      </c>
      <c r="H6" s="4" t="s">
        <v>44</v>
      </c>
      <c r="I6" s="19" t="s">
        <v>49</v>
      </c>
      <c r="J6" s="18" t="s">
        <v>45</v>
      </c>
      <c r="K6" s="4" t="s">
        <v>44</v>
      </c>
      <c r="L6" s="19" t="s">
        <v>2</v>
      </c>
      <c r="M6" s="19" t="s">
        <v>3</v>
      </c>
      <c r="N6" s="19" t="s">
        <v>25</v>
      </c>
      <c r="O6" s="19" t="s">
        <v>51</v>
      </c>
      <c r="P6" s="18" t="s">
        <v>45</v>
      </c>
      <c r="Q6" s="5" t="s">
        <v>44</v>
      </c>
      <c r="R6" s="25" t="s">
        <v>50</v>
      </c>
      <c r="S6" s="19" t="s">
        <v>6</v>
      </c>
      <c r="T6" s="6" t="s">
        <v>9</v>
      </c>
      <c r="U6" s="25" t="s">
        <v>60</v>
      </c>
      <c r="V6" s="25" t="s">
        <v>61</v>
      </c>
      <c r="W6" s="19" t="s">
        <v>7</v>
      </c>
      <c r="X6" s="45" t="s">
        <v>63</v>
      </c>
    </row>
    <row r="7" spans="2:27">
      <c r="B7" s="28" t="s">
        <v>41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</row>
    <row r="8" spans="2:27">
      <c r="B8" s="11">
        <v>1</v>
      </c>
      <c r="C8" s="9" t="s">
        <v>10</v>
      </c>
      <c r="D8" s="11">
        <v>0</v>
      </c>
      <c r="E8" s="20">
        <v>0</v>
      </c>
      <c r="F8" s="20">
        <v>0</v>
      </c>
      <c r="G8" s="8">
        <v>6.1805555555555563E-3</v>
      </c>
      <c r="H8" s="11">
        <v>6</v>
      </c>
      <c r="I8" s="20">
        <v>0</v>
      </c>
      <c r="J8" s="8">
        <v>6.5046296296296302E-3</v>
      </c>
      <c r="K8" s="11">
        <v>7</v>
      </c>
      <c r="L8" s="20">
        <v>6</v>
      </c>
      <c r="M8" s="20">
        <v>0</v>
      </c>
      <c r="N8" s="20">
        <v>0</v>
      </c>
      <c r="O8" s="20">
        <v>0</v>
      </c>
      <c r="P8" s="8">
        <v>6.9444444444444441E-3</v>
      </c>
      <c r="Q8" s="11">
        <v>8</v>
      </c>
      <c r="R8" s="20">
        <v>0</v>
      </c>
      <c r="S8" s="20">
        <f>R8+Q8+O8+N8+M8+L8+K8+I8+H8+F8+E8+D8</f>
        <v>27</v>
      </c>
      <c r="T8" s="8">
        <v>6.9444444444444441E-3</v>
      </c>
      <c r="U8" s="20">
        <f>76*3</f>
        <v>228</v>
      </c>
      <c r="V8" s="20">
        <f>U8+S8</f>
        <v>255</v>
      </c>
      <c r="W8" s="27" t="s">
        <v>16</v>
      </c>
      <c r="X8" s="47">
        <f>V8/$V$8</f>
        <v>1</v>
      </c>
    </row>
    <row r="9" spans="2:27">
      <c r="B9" s="11">
        <v>2</v>
      </c>
      <c r="C9" s="9" t="s">
        <v>37</v>
      </c>
      <c r="D9" s="11">
        <v>0</v>
      </c>
      <c r="E9" s="20">
        <v>0</v>
      </c>
      <c r="F9" s="20">
        <v>0</v>
      </c>
      <c r="G9" s="8">
        <v>6.782407407407408E-3</v>
      </c>
      <c r="H9" s="11">
        <v>8</v>
      </c>
      <c r="I9" s="20">
        <v>27</v>
      </c>
      <c r="J9" s="8">
        <v>7.6388888888888886E-3</v>
      </c>
      <c r="K9" s="11">
        <v>10</v>
      </c>
      <c r="L9" s="20">
        <v>0</v>
      </c>
      <c r="M9" s="20">
        <v>0</v>
      </c>
      <c r="N9" s="20">
        <v>0</v>
      </c>
      <c r="O9" s="20">
        <v>0</v>
      </c>
      <c r="P9" s="8">
        <v>6.0185185185185177E-3</v>
      </c>
      <c r="Q9" s="11">
        <v>6</v>
      </c>
      <c r="R9" s="20">
        <v>0</v>
      </c>
      <c r="S9" s="20">
        <f>R9+Q9+O9+N9+M9+L9+K9+I9+H9+F9+E9+D9</f>
        <v>51</v>
      </c>
      <c r="T9" s="8">
        <v>6.0185185185185177E-3</v>
      </c>
      <c r="U9" s="20">
        <f t="shared" ref="U9:U12" si="0">76*3</f>
        <v>228</v>
      </c>
      <c r="V9" s="20">
        <f t="shared" ref="V9:V12" si="1">U9+S9</f>
        <v>279</v>
      </c>
      <c r="W9" s="27" t="s">
        <v>17</v>
      </c>
      <c r="X9" s="47">
        <f t="shared" ref="X9:X12" si="2">V9/$V$8</f>
        <v>1.0941176470588236</v>
      </c>
      <c r="Z9" s="91"/>
      <c r="AA9" s="91"/>
    </row>
    <row r="10" spans="2:27">
      <c r="B10" s="11">
        <v>3</v>
      </c>
      <c r="C10" s="9">
        <v>80</v>
      </c>
      <c r="D10" s="11">
        <v>0</v>
      </c>
      <c r="E10" s="20">
        <v>0</v>
      </c>
      <c r="F10" s="20">
        <v>0</v>
      </c>
      <c r="G10" s="8">
        <v>5.0115740740740737E-3</v>
      </c>
      <c r="H10" s="11">
        <v>3</v>
      </c>
      <c r="I10" s="20">
        <v>46</v>
      </c>
      <c r="J10" s="8">
        <v>7.6388888888888886E-3</v>
      </c>
      <c r="K10" s="11">
        <v>10</v>
      </c>
      <c r="L10" s="20">
        <v>0</v>
      </c>
      <c r="M10" s="20">
        <v>0</v>
      </c>
      <c r="N10" s="20">
        <v>0</v>
      </c>
      <c r="O10" s="20">
        <v>16</v>
      </c>
      <c r="P10" s="8">
        <v>7.6388888888888886E-3</v>
      </c>
      <c r="Q10" s="11">
        <v>10</v>
      </c>
      <c r="R10" s="20">
        <v>0</v>
      </c>
      <c r="S10" s="20">
        <f>R10+Q10+O10+N10+M10+L10+K10+I10+H10+F10+E10+D10</f>
        <v>85</v>
      </c>
      <c r="T10" s="8">
        <v>7.6388888888888886E-3</v>
      </c>
      <c r="U10" s="20">
        <f t="shared" si="0"/>
        <v>228</v>
      </c>
      <c r="V10" s="20">
        <f t="shared" si="1"/>
        <v>313</v>
      </c>
      <c r="W10" s="27" t="s">
        <v>18</v>
      </c>
      <c r="X10" s="47">
        <f t="shared" si="2"/>
        <v>1.2274509803921569</v>
      </c>
      <c r="Z10" s="91"/>
      <c r="AA10" s="91"/>
    </row>
    <row r="11" spans="2:27">
      <c r="B11" s="11">
        <v>4</v>
      </c>
      <c r="C11" s="9" t="s">
        <v>29</v>
      </c>
      <c r="D11" s="11">
        <v>0</v>
      </c>
      <c r="E11" s="20">
        <v>6</v>
      </c>
      <c r="F11" s="20">
        <v>100</v>
      </c>
      <c r="G11" s="8"/>
      <c r="H11" s="11"/>
      <c r="I11" s="20">
        <v>20</v>
      </c>
      <c r="J11" s="8">
        <v>6.7245370370370367E-3</v>
      </c>
      <c r="K11" s="11">
        <v>8</v>
      </c>
      <c r="L11" s="20">
        <v>0</v>
      </c>
      <c r="M11" s="20">
        <v>0</v>
      </c>
      <c r="N11" s="20">
        <v>0</v>
      </c>
      <c r="O11" s="20">
        <v>0</v>
      </c>
      <c r="P11" s="8">
        <v>7.1296296296296307E-3</v>
      </c>
      <c r="Q11" s="11">
        <v>9</v>
      </c>
      <c r="R11" s="20">
        <v>0</v>
      </c>
      <c r="S11" s="20">
        <f>R11+Q11+O11+N11+M11+L11+K11+I11+H11+F11+E11+D11</f>
        <v>143</v>
      </c>
      <c r="T11" s="8">
        <v>7.1296296296296307E-3</v>
      </c>
      <c r="U11" s="20">
        <f t="shared" si="0"/>
        <v>228</v>
      </c>
      <c r="V11" s="20">
        <f t="shared" si="1"/>
        <v>371</v>
      </c>
      <c r="W11" s="20">
        <v>4</v>
      </c>
      <c r="X11" s="47">
        <f t="shared" si="2"/>
        <v>1.4549019607843137</v>
      </c>
      <c r="Z11" s="104">
        <f>V14/V8</f>
        <v>1.3607843137254902</v>
      </c>
      <c r="AA11" s="91"/>
    </row>
    <row r="12" spans="2:27">
      <c r="B12" s="11">
        <v>5</v>
      </c>
      <c r="C12" s="9" t="s">
        <v>52</v>
      </c>
      <c r="D12" s="11">
        <v>0</v>
      </c>
      <c r="E12" s="20">
        <v>12</v>
      </c>
      <c r="F12" s="20">
        <v>100</v>
      </c>
      <c r="G12" s="8"/>
      <c r="H12" s="11"/>
      <c r="I12" s="20">
        <v>63</v>
      </c>
      <c r="J12" s="8">
        <v>7.6388888888888886E-3</v>
      </c>
      <c r="K12" s="11">
        <v>10</v>
      </c>
      <c r="L12" s="20">
        <v>12</v>
      </c>
      <c r="M12" s="20">
        <v>0</v>
      </c>
      <c r="N12" s="20">
        <v>100</v>
      </c>
      <c r="O12" s="20">
        <v>100</v>
      </c>
      <c r="P12" s="8"/>
      <c r="Q12" s="11"/>
      <c r="R12" s="20">
        <v>0</v>
      </c>
      <c r="S12" s="20">
        <f>R12+Q12+O12+N12+M12+L12+K12+I12+H12+F12+E12+D12</f>
        <v>397</v>
      </c>
      <c r="T12" s="8"/>
      <c r="U12" s="20">
        <f t="shared" si="0"/>
        <v>228</v>
      </c>
      <c r="V12" s="20">
        <f t="shared" si="1"/>
        <v>625</v>
      </c>
      <c r="W12" s="20">
        <v>5</v>
      </c>
      <c r="X12" s="47">
        <f t="shared" si="2"/>
        <v>2.4509803921568629</v>
      </c>
      <c r="Z12" s="91"/>
      <c r="AA12" s="91"/>
    </row>
    <row r="13" spans="2:27">
      <c r="B13" s="28" t="s">
        <v>46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Z13" s="91"/>
      <c r="AA13" s="91"/>
    </row>
    <row r="14" spans="2:27">
      <c r="B14" s="11">
        <v>1</v>
      </c>
      <c r="C14" s="9" t="s">
        <v>33</v>
      </c>
      <c r="D14" s="11">
        <v>20</v>
      </c>
      <c r="E14" s="20">
        <v>12</v>
      </c>
      <c r="F14" s="20">
        <v>0</v>
      </c>
      <c r="G14" s="8">
        <v>6.5624999999999998E-3</v>
      </c>
      <c r="H14" s="11">
        <v>7</v>
      </c>
      <c r="I14" s="20">
        <v>60</v>
      </c>
      <c r="J14" s="8">
        <v>2.7199074074074074E-3</v>
      </c>
      <c r="K14" s="11">
        <v>0</v>
      </c>
      <c r="L14" s="20">
        <v>6</v>
      </c>
      <c r="M14" s="20">
        <v>0</v>
      </c>
      <c r="N14" s="20">
        <v>0</v>
      </c>
      <c r="O14" s="20">
        <v>6</v>
      </c>
      <c r="P14" s="8">
        <v>6.6666666666666671E-3</v>
      </c>
      <c r="Q14" s="11">
        <v>8</v>
      </c>
      <c r="R14" s="20">
        <v>0</v>
      </c>
      <c r="S14" s="20">
        <f t="shared" ref="S14" si="3">R14+Q14+O14+N14+M14+L14+K14+I14+H14+F14+E14+D14</f>
        <v>119</v>
      </c>
      <c r="T14" s="8">
        <v>6.6666666666666671E-3</v>
      </c>
      <c r="U14" s="20">
        <v>228</v>
      </c>
      <c r="V14" s="20">
        <f>U14+S14</f>
        <v>347</v>
      </c>
      <c r="W14" s="27" t="s">
        <v>16</v>
      </c>
      <c r="X14" s="47">
        <f>V14/$V$14</f>
        <v>1</v>
      </c>
      <c r="Z14" s="91"/>
      <c r="AA14" s="91"/>
    </row>
    <row r="17" spans="3:7">
      <c r="C17" s="31" t="s">
        <v>56</v>
      </c>
      <c r="E17" s="32" t="s">
        <v>58</v>
      </c>
      <c r="F17" s="32"/>
      <c r="G17" s="32"/>
    </row>
    <row r="18" spans="3:7">
      <c r="C18" s="31" t="s">
        <v>57</v>
      </c>
      <c r="E18" s="32" t="s">
        <v>59</v>
      </c>
      <c r="F18" s="32"/>
      <c r="G18" s="32"/>
    </row>
  </sheetData>
  <sortState ref="B8:S12">
    <sortCondition ref="S8:S12"/>
  </sortState>
  <mergeCells count="10">
    <mergeCell ref="E17:G17"/>
    <mergeCell ref="E18:G18"/>
    <mergeCell ref="B7:X7"/>
    <mergeCell ref="B13:X13"/>
    <mergeCell ref="C1:W1"/>
    <mergeCell ref="C2:W2"/>
    <mergeCell ref="S3:W3"/>
    <mergeCell ref="C4:W4"/>
    <mergeCell ref="B5:W5"/>
    <mergeCell ref="B6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6"/>
  <sheetViews>
    <sheetView tabSelected="1" workbookViewId="0">
      <selection activeCell="F45" sqref="F45"/>
    </sheetView>
  </sheetViews>
  <sheetFormatPr defaultRowHeight="15"/>
  <cols>
    <col min="2" max="2" width="9.140625" style="10"/>
    <col min="3" max="3" width="22.42578125" style="10" customWidth="1"/>
    <col min="4" max="4" width="12.42578125" style="10" customWidth="1"/>
    <col min="5" max="5" width="9.140625" style="10"/>
    <col min="6" max="6" width="16.140625" style="35" customWidth="1"/>
    <col min="7" max="7" width="27.5703125" style="10" customWidth="1"/>
    <col min="8" max="8" width="9.140625" style="10"/>
    <col min="9" max="9" width="11.7109375" style="34" customWidth="1"/>
    <col min="10" max="10" width="11.42578125" style="10" customWidth="1"/>
    <col min="11" max="11" width="0" style="1" hidden="1" customWidth="1"/>
    <col min="12" max="13" width="9.140625" style="1"/>
  </cols>
  <sheetData>
    <row r="1" spans="2:13">
      <c r="B1" s="96" t="s">
        <v>315</v>
      </c>
      <c r="C1" s="96"/>
      <c r="D1" s="96"/>
      <c r="E1" s="96"/>
      <c r="F1" s="96"/>
      <c r="G1" s="96"/>
      <c r="H1" s="96"/>
      <c r="I1" s="96"/>
      <c r="J1" s="96"/>
    </row>
    <row r="2" spans="2:13">
      <c r="B2" s="97"/>
      <c r="C2" s="97"/>
      <c r="D2" s="98"/>
      <c r="E2" s="97"/>
      <c r="F2" s="36"/>
      <c r="G2" s="97"/>
      <c r="H2" s="96" t="s">
        <v>159</v>
      </c>
      <c r="I2" s="96"/>
      <c r="J2" s="97"/>
    </row>
    <row r="3" spans="2:13">
      <c r="B3" s="97"/>
      <c r="C3" s="97"/>
      <c r="D3" s="98"/>
      <c r="E3" s="97"/>
      <c r="F3" s="36"/>
      <c r="G3" s="97"/>
      <c r="H3" s="97"/>
      <c r="I3" s="97" t="s">
        <v>16</v>
      </c>
      <c r="J3" s="99">
        <v>1.1100000000000001</v>
      </c>
    </row>
    <row r="4" spans="2:13">
      <c r="B4" s="97"/>
      <c r="C4" s="97"/>
      <c r="D4" s="98"/>
      <c r="E4" s="97"/>
      <c r="F4" s="36"/>
      <c r="G4" s="97"/>
      <c r="H4" s="97"/>
      <c r="I4" s="97" t="s">
        <v>17</v>
      </c>
      <c r="J4" s="99">
        <v>1.29</v>
      </c>
    </row>
    <row r="5" spans="2:13">
      <c r="B5" s="97"/>
      <c r="C5" s="97"/>
      <c r="D5" s="98"/>
      <c r="E5" s="97"/>
      <c r="F5" s="36"/>
      <c r="G5" s="97"/>
      <c r="H5" s="97"/>
      <c r="I5" s="99" t="s">
        <v>18</v>
      </c>
      <c r="J5" s="99">
        <v>1.66</v>
      </c>
    </row>
    <row r="6" spans="2:13">
      <c r="B6" s="97"/>
      <c r="C6" s="97" t="s">
        <v>162</v>
      </c>
      <c r="D6" s="97">
        <f>SUM(K9:K32)</f>
        <v>173</v>
      </c>
      <c r="E6" s="97"/>
      <c r="F6" s="36"/>
      <c r="G6" s="97"/>
      <c r="H6" s="97"/>
      <c r="I6" s="99"/>
      <c r="J6" s="100"/>
    </row>
    <row r="7" spans="2:13" ht="20.25">
      <c r="B7" s="101" t="s">
        <v>316</v>
      </c>
      <c r="C7" s="101"/>
      <c r="D7" s="101"/>
      <c r="E7" s="101"/>
      <c r="F7" s="101"/>
      <c r="G7" s="101"/>
      <c r="H7" s="101"/>
      <c r="I7" s="101"/>
      <c r="J7" s="101"/>
    </row>
    <row r="8" spans="2:13" ht="30">
      <c r="B8" s="11" t="s">
        <v>139</v>
      </c>
      <c r="C8" s="11" t="s">
        <v>140</v>
      </c>
      <c r="D8" s="48" t="s">
        <v>141</v>
      </c>
      <c r="E8" s="11" t="s">
        <v>142</v>
      </c>
      <c r="F8" s="11" t="s">
        <v>143</v>
      </c>
      <c r="G8" s="11" t="s">
        <v>144</v>
      </c>
      <c r="H8" s="11" t="s">
        <v>145</v>
      </c>
      <c r="I8" s="38" t="s">
        <v>146</v>
      </c>
      <c r="J8" s="48" t="s">
        <v>147</v>
      </c>
      <c r="K8" s="10"/>
      <c r="L8" s="10"/>
      <c r="M8" s="10"/>
    </row>
    <row r="9" spans="2:13">
      <c r="B9" s="11">
        <v>1</v>
      </c>
      <c r="C9" s="11" t="s">
        <v>285</v>
      </c>
      <c r="D9" s="11">
        <v>2003</v>
      </c>
      <c r="E9" s="11" t="s">
        <v>17</v>
      </c>
      <c r="F9" s="58" t="s">
        <v>10</v>
      </c>
      <c r="G9" s="59" t="s">
        <v>137</v>
      </c>
      <c r="H9" s="11">
        <v>1</v>
      </c>
      <c r="I9" s="64">
        <f>'IV КЛ'!X8</f>
        <v>1</v>
      </c>
      <c r="J9" s="11" t="s">
        <v>16</v>
      </c>
      <c r="K9" s="94">
        <f>IF($E9="МСУ",100,IF($E9="КМСУ",30,IF($E9="І",10,IF($E9="ІІ",3,IF($E9="ІІІ",1,IF($E9="І ю",1,IF($E9="ІІ ю",0.3,IF($E9="ІІІ ю",0.1,0))))))))</f>
        <v>3</v>
      </c>
      <c r="L9" s="94"/>
      <c r="M9" s="81"/>
    </row>
    <row r="10" spans="2:13">
      <c r="B10" s="11">
        <v>2</v>
      </c>
      <c r="C10" s="11" t="s">
        <v>286</v>
      </c>
      <c r="D10" s="11">
        <v>2003</v>
      </c>
      <c r="E10" s="11" t="s">
        <v>16</v>
      </c>
      <c r="F10" s="53"/>
      <c r="G10" s="56"/>
      <c r="H10" s="11">
        <v>1</v>
      </c>
      <c r="I10" s="65"/>
      <c r="J10" s="11" t="s">
        <v>16</v>
      </c>
      <c r="K10" s="94">
        <f t="shared" ref="K10:K32" si="0">IF($E10="МСУ",100,IF($E10="КМСУ",30,IF($E10="І",10,IF($E10="ІІ",3,IF($E10="ІІІ",1,IF($E10="І ю",1,IF($E10="ІІ ю",0.3,IF($E10="ІІІ ю",0.1,0))))))))</f>
        <v>10</v>
      </c>
      <c r="L10" s="94"/>
      <c r="M10" s="81"/>
    </row>
    <row r="11" spans="2:13">
      <c r="B11" s="11">
        <v>3</v>
      </c>
      <c r="C11" s="11" t="s">
        <v>287</v>
      </c>
      <c r="D11" s="11">
        <v>2003</v>
      </c>
      <c r="E11" s="11" t="s">
        <v>16</v>
      </c>
      <c r="F11" s="53"/>
      <c r="G11" s="56"/>
      <c r="H11" s="11">
        <v>1</v>
      </c>
      <c r="I11" s="65"/>
      <c r="J11" s="11" t="s">
        <v>16</v>
      </c>
      <c r="K11" s="94">
        <f t="shared" si="0"/>
        <v>10</v>
      </c>
      <c r="L11" s="94"/>
      <c r="M11" s="81"/>
    </row>
    <row r="12" spans="2:13" ht="15.75" thickBot="1">
      <c r="B12" s="50">
        <v>4</v>
      </c>
      <c r="C12" s="50" t="s">
        <v>288</v>
      </c>
      <c r="D12" s="50">
        <v>2003</v>
      </c>
      <c r="E12" s="50" t="s">
        <v>17</v>
      </c>
      <c r="F12" s="54"/>
      <c r="G12" s="57"/>
      <c r="H12" s="50">
        <v>1</v>
      </c>
      <c r="I12" s="66"/>
      <c r="J12" s="50" t="s">
        <v>16</v>
      </c>
      <c r="K12" s="94">
        <f t="shared" si="0"/>
        <v>3</v>
      </c>
      <c r="L12" s="94"/>
      <c r="M12" s="81"/>
    </row>
    <row r="13" spans="2:13">
      <c r="B13" s="51">
        <v>1</v>
      </c>
      <c r="C13" s="51" t="s">
        <v>289</v>
      </c>
      <c r="D13" s="51">
        <v>2002</v>
      </c>
      <c r="E13" s="51" t="s">
        <v>17</v>
      </c>
      <c r="F13" s="84" t="s">
        <v>37</v>
      </c>
      <c r="G13" s="87" t="s">
        <v>58</v>
      </c>
      <c r="H13" s="51">
        <v>2</v>
      </c>
      <c r="I13" s="68">
        <f>'IV КЛ'!X9</f>
        <v>1.0941176470588236</v>
      </c>
      <c r="J13" s="51" t="s">
        <v>16</v>
      </c>
      <c r="K13" s="94">
        <f t="shared" si="0"/>
        <v>3</v>
      </c>
      <c r="L13" s="94"/>
      <c r="M13" s="81"/>
    </row>
    <row r="14" spans="2:13">
      <c r="B14" s="11">
        <v>2</v>
      </c>
      <c r="C14" s="11" t="s">
        <v>290</v>
      </c>
      <c r="D14" s="11">
        <v>2002</v>
      </c>
      <c r="E14" s="11" t="s">
        <v>17</v>
      </c>
      <c r="F14" s="85"/>
      <c r="G14" s="88"/>
      <c r="H14" s="49">
        <v>2</v>
      </c>
      <c r="I14" s="65"/>
      <c r="J14" s="11" t="s">
        <v>16</v>
      </c>
      <c r="K14" s="94">
        <f t="shared" si="0"/>
        <v>3</v>
      </c>
      <c r="L14" s="94"/>
      <c r="M14" s="81"/>
    </row>
    <row r="15" spans="2:13">
      <c r="B15" s="11">
        <v>3</v>
      </c>
      <c r="C15" s="11" t="s">
        <v>291</v>
      </c>
      <c r="D15" s="11">
        <v>2002</v>
      </c>
      <c r="E15" s="11" t="s">
        <v>293</v>
      </c>
      <c r="F15" s="85"/>
      <c r="G15" s="88"/>
      <c r="H15" s="49">
        <v>2</v>
      </c>
      <c r="I15" s="65"/>
      <c r="J15" s="11" t="s">
        <v>16</v>
      </c>
      <c r="K15" s="94">
        <f t="shared" si="0"/>
        <v>30</v>
      </c>
      <c r="L15" s="94"/>
      <c r="M15" s="81"/>
    </row>
    <row r="16" spans="2:13" ht="15.75" thickBot="1">
      <c r="B16" s="50">
        <v>4</v>
      </c>
      <c r="C16" s="50" t="s">
        <v>292</v>
      </c>
      <c r="D16" s="50">
        <v>2002</v>
      </c>
      <c r="E16" s="50" t="s">
        <v>18</v>
      </c>
      <c r="F16" s="86"/>
      <c r="G16" s="89"/>
      <c r="H16" s="61">
        <v>2</v>
      </c>
      <c r="I16" s="66"/>
      <c r="J16" s="50" t="s">
        <v>16</v>
      </c>
      <c r="K16" s="94">
        <f t="shared" si="0"/>
        <v>1</v>
      </c>
      <c r="L16" s="94"/>
      <c r="M16" s="81"/>
    </row>
    <row r="17" spans="2:13">
      <c r="B17" s="51">
        <v>1</v>
      </c>
      <c r="C17" s="51" t="s">
        <v>294</v>
      </c>
      <c r="D17" s="51">
        <v>2004</v>
      </c>
      <c r="E17" s="51" t="s">
        <v>17</v>
      </c>
      <c r="F17" s="52">
        <v>80</v>
      </c>
      <c r="G17" s="87" t="s">
        <v>310</v>
      </c>
      <c r="H17" s="51">
        <v>3</v>
      </c>
      <c r="I17" s="68">
        <f>'IV КЛ'!X10</f>
        <v>1.2274509803921569</v>
      </c>
      <c r="J17" s="51" t="s">
        <v>17</v>
      </c>
      <c r="K17" s="94">
        <f t="shared" si="0"/>
        <v>3</v>
      </c>
      <c r="L17" s="94"/>
      <c r="M17" s="81"/>
    </row>
    <row r="18" spans="2:13">
      <c r="B18" s="11">
        <v>2</v>
      </c>
      <c r="C18" s="11" t="s">
        <v>295</v>
      </c>
      <c r="D18" s="11">
        <v>2004</v>
      </c>
      <c r="E18" s="11" t="s">
        <v>17</v>
      </c>
      <c r="F18" s="53"/>
      <c r="G18" s="88"/>
      <c r="H18" s="11">
        <v>3</v>
      </c>
      <c r="I18" s="65"/>
      <c r="J18" s="11" t="s">
        <v>17</v>
      </c>
      <c r="K18" s="94">
        <f t="shared" si="0"/>
        <v>3</v>
      </c>
      <c r="L18" s="94"/>
      <c r="M18" s="81"/>
    </row>
    <row r="19" spans="2:13">
      <c r="B19" s="11">
        <v>3</v>
      </c>
      <c r="C19" s="11" t="s">
        <v>296</v>
      </c>
      <c r="D19" s="11">
        <v>2004</v>
      </c>
      <c r="E19" s="11" t="s">
        <v>17</v>
      </c>
      <c r="F19" s="53"/>
      <c r="G19" s="88"/>
      <c r="H19" s="11">
        <v>3</v>
      </c>
      <c r="I19" s="65"/>
      <c r="J19" s="11" t="s">
        <v>17</v>
      </c>
      <c r="K19" s="94">
        <f t="shared" si="0"/>
        <v>3</v>
      </c>
      <c r="L19" s="94"/>
      <c r="M19" s="81"/>
    </row>
    <row r="20" spans="2:13" ht="15.75" thickBot="1">
      <c r="B20" s="50">
        <v>4</v>
      </c>
      <c r="C20" s="50" t="s">
        <v>297</v>
      </c>
      <c r="D20" s="50">
        <v>2004</v>
      </c>
      <c r="E20" s="50" t="s">
        <v>17</v>
      </c>
      <c r="F20" s="54"/>
      <c r="G20" s="89"/>
      <c r="H20" s="50">
        <v>3</v>
      </c>
      <c r="I20" s="66"/>
      <c r="J20" s="50" t="s">
        <v>17</v>
      </c>
      <c r="K20" s="94">
        <f t="shared" si="0"/>
        <v>3</v>
      </c>
      <c r="L20" s="94"/>
      <c r="M20" s="81"/>
    </row>
    <row r="21" spans="2:13">
      <c r="B21" s="51">
        <v>1</v>
      </c>
      <c r="C21" s="51" t="s">
        <v>298</v>
      </c>
      <c r="D21" s="51">
        <v>2002</v>
      </c>
      <c r="E21" s="51" t="s">
        <v>293</v>
      </c>
      <c r="F21" s="84" t="s">
        <v>33</v>
      </c>
      <c r="G21" s="55" t="s">
        <v>223</v>
      </c>
      <c r="H21" s="51">
        <v>4</v>
      </c>
      <c r="I21" s="68">
        <f>'IV КЛ'!Z11</f>
        <v>1.3607843137254902</v>
      </c>
      <c r="J21" s="51" t="s">
        <v>18</v>
      </c>
      <c r="K21" s="94">
        <f t="shared" si="0"/>
        <v>30</v>
      </c>
      <c r="L21" s="94"/>
      <c r="M21" s="81"/>
    </row>
    <row r="22" spans="2:13">
      <c r="B22" s="11">
        <v>2</v>
      </c>
      <c r="C22" s="11" t="s">
        <v>299</v>
      </c>
      <c r="D22" s="11">
        <v>2001</v>
      </c>
      <c r="E22" s="11" t="s">
        <v>16</v>
      </c>
      <c r="F22" s="85"/>
      <c r="G22" s="56"/>
      <c r="H22" s="11">
        <v>4</v>
      </c>
      <c r="I22" s="65"/>
      <c r="J22" s="11" t="s">
        <v>18</v>
      </c>
      <c r="K22" s="94">
        <f t="shared" si="0"/>
        <v>10</v>
      </c>
      <c r="L22" s="94"/>
      <c r="M22" s="81"/>
    </row>
    <row r="23" spans="2:13">
      <c r="B23" s="11">
        <v>3</v>
      </c>
      <c r="C23" s="11" t="s">
        <v>300</v>
      </c>
      <c r="D23" s="11">
        <v>2004</v>
      </c>
      <c r="E23" s="11" t="s">
        <v>17</v>
      </c>
      <c r="F23" s="85"/>
      <c r="G23" s="56"/>
      <c r="H23" s="11">
        <v>4</v>
      </c>
      <c r="I23" s="65"/>
      <c r="J23" s="11" t="s">
        <v>18</v>
      </c>
      <c r="K23" s="94">
        <f t="shared" si="0"/>
        <v>3</v>
      </c>
      <c r="L23" s="94"/>
      <c r="M23" s="81"/>
    </row>
    <row r="24" spans="2:13" ht="15.75" thickBot="1">
      <c r="B24" s="50">
        <v>4</v>
      </c>
      <c r="C24" s="50" t="s">
        <v>301</v>
      </c>
      <c r="D24" s="50">
        <v>2004</v>
      </c>
      <c r="E24" s="50" t="s">
        <v>17</v>
      </c>
      <c r="F24" s="86"/>
      <c r="G24" s="57"/>
      <c r="H24" s="61">
        <v>4</v>
      </c>
      <c r="I24" s="66"/>
      <c r="J24" s="50" t="s">
        <v>18</v>
      </c>
      <c r="K24" s="94">
        <f t="shared" si="0"/>
        <v>3</v>
      </c>
      <c r="L24" s="94"/>
      <c r="M24" s="81"/>
    </row>
    <row r="25" spans="2:13">
      <c r="B25" s="51">
        <v>1</v>
      </c>
      <c r="C25" s="51" t="s">
        <v>302</v>
      </c>
      <c r="D25" s="51">
        <v>2002</v>
      </c>
      <c r="E25" s="51" t="s">
        <v>16</v>
      </c>
      <c r="F25" s="52" t="s">
        <v>29</v>
      </c>
      <c r="G25" s="55" t="s">
        <v>196</v>
      </c>
      <c r="H25" s="51">
        <v>5</v>
      </c>
      <c r="I25" s="68">
        <f>'IV КЛ'!X11</f>
        <v>1.4549019607843137</v>
      </c>
      <c r="J25" s="51" t="s">
        <v>18</v>
      </c>
      <c r="K25" s="94">
        <f t="shared" si="0"/>
        <v>10</v>
      </c>
      <c r="L25" s="94"/>
      <c r="M25" s="81"/>
    </row>
    <row r="26" spans="2:13">
      <c r="B26" s="11">
        <v>2</v>
      </c>
      <c r="C26" s="11" t="s">
        <v>303</v>
      </c>
      <c r="D26" s="11">
        <v>2003</v>
      </c>
      <c r="E26" s="11" t="s">
        <v>16</v>
      </c>
      <c r="F26" s="53"/>
      <c r="G26" s="56"/>
      <c r="H26" s="11">
        <v>5</v>
      </c>
      <c r="I26" s="65"/>
      <c r="J26" s="11" t="s">
        <v>18</v>
      </c>
      <c r="K26" s="94">
        <f t="shared" si="0"/>
        <v>10</v>
      </c>
      <c r="L26" s="94"/>
      <c r="M26" s="81"/>
    </row>
    <row r="27" spans="2:13">
      <c r="B27" s="11">
        <v>3</v>
      </c>
      <c r="C27" s="11" t="s">
        <v>304</v>
      </c>
      <c r="D27" s="11">
        <v>2003</v>
      </c>
      <c r="E27" s="11" t="s">
        <v>16</v>
      </c>
      <c r="F27" s="53"/>
      <c r="G27" s="56"/>
      <c r="H27" s="11">
        <v>5</v>
      </c>
      <c r="I27" s="65"/>
      <c r="J27" s="11" t="s">
        <v>18</v>
      </c>
      <c r="K27" s="94">
        <f t="shared" si="0"/>
        <v>10</v>
      </c>
      <c r="L27" s="94"/>
      <c r="M27" s="81"/>
    </row>
    <row r="28" spans="2:13" ht="15.75" thickBot="1">
      <c r="B28" s="50">
        <v>4</v>
      </c>
      <c r="C28" s="50" t="s">
        <v>305</v>
      </c>
      <c r="D28" s="50">
        <v>2003</v>
      </c>
      <c r="E28" s="50" t="s">
        <v>16</v>
      </c>
      <c r="F28" s="54"/>
      <c r="G28" s="57"/>
      <c r="H28" s="50">
        <v>5</v>
      </c>
      <c r="I28" s="66"/>
      <c r="J28" s="50" t="s">
        <v>18</v>
      </c>
      <c r="K28" s="94">
        <f t="shared" si="0"/>
        <v>10</v>
      </c>
      <c r="L28" s="94"/>
      <c r="M28" s="81"/>
    </row>
    <row r="29" spans="2:13">
      <c r="B29" s="51">
        <v>1</v>
      </c>
      <c r="C29" s="51" t="s">
        <v>306</v>
      </c>
      <c r="D29" s="51">
        <v>2004</v>
      </c>
      <c r="E29" s="51" t="s">
        <v>17</v>
      </c>
      <c r="F29" s="84" t="s">
        <v>52</v>
      </c>
      <c r="G29" s="55" t="s">
        <v>223</v>
      </c>
      <c r="H29" s="51">
        <v>6</v>
      </c>
      <c r="I29" s="67">
        <f>'IV КЛ'!X12</f>
        <v>2.4509803921568629</v>
      </c>
      <c r="J29" s="51"/>
      <c r="K29" s="94">
        <f t="shared" si="0"/>
        <v>3</v>
      </c>
      <c r="L29" s="94"/>
      <c r="M29" s="81"/>
    </row>
    <row r="30" spans="2:13">
      <c r="B30" s="11">
        <v>2</v>
      </c>
      <c r="C30" s="11" t="s">
        <v>307</v>
      </c>
      <c r="D30" s="11">
        <v>2004</v>
      </c>
      <c r="E30" s="11" t="s">
        <v>17</v>
      </c>
      <c r="F30" s="85"/>
      <c r="G30" s="56"/>
      <c r="H30" s="49">
        <v>6</v>
      </c>
      <c r="I30" s="63"/>
      <c r="J30" s="11"/>
      <c r="K30" s="94">
        <f t="shared" si="0"/>
        <v>3</v>
      </c>
      <c r="L30" s="94"/>
      <c r="M30" s="81"/>
    </row>
    <row r="31" spans="2:13">
      <c r="B31" s="11">
        <v>3</v>
      </c>
      <c r="C31" s="11" t="s">
        <v>308</v>
      </c>
      <c r="D31" s="11">
        <v>2004</v>
      </c>
      <c r="E31" s="11" t="s">
        <v>17</v>
      </c>
      <c r="F31" s="85"/>
      <c r="G31" s="56"/>
      <c r="H31" s="49">
        <v>6</v>
      </c>
      <c r="I31" s="63"/>
      <c r="J31" s="11"/>
      <c r="K31" s="94">
        <f t="shared" si="0"/>
        <v>3</v>
      </c>
      <c r="L31" s="94"/>
      <c r="M31" s="81"/>
    </row>
    <row r="32" spans="2:13" ht="15.75" thickBot="1">
      <c r="B32" s="50">
        <v>4</v>
      </c>
      <c r="C32" s="50" t="s">
        <v>309</v>
      </c>
      <c r="D32" s="50">
        <v>2004</v>
      </c>
      <c r="E32" s="50" t="s">
        <v>17</v>
      </c>
      <c r="F32" s="86"/>
      <c r="G32" s="57"/>
      <c r="H32" s="61">
        <v>6</v>
      </c>
      <c r="I32" s="95"/>
      <c r="J32" s="50"/>
      <c r="K32" s="94">
        <f t="shared" si="0"/>
        <v>3</v>
      </c>
      <c r="L32" s="94"/>
      <c r="M32" s="81"/>
    </row>
    <row r="35" spans="3:7">
      <c r="C35" s="31" t="s">
        <v>56</v>
      </c>
      <c r="E35" s="32" t="s">
        <v>58</v>
      </c>
      <c r="F35" s="32"/>
      <c r="G35" s="32"/>
    </row>
    <row r="36" spans="3:7">
      <c r="C36" s="31" t="s">
        <v>57</v>
      </c>
      <c r="E36" s="32" t="s">
        <v>59</v>
      </c>
      <c r="F36" s="32"/>
      <c r="G36" s="32"/>
    </row>
  </sheetData>
  <mergeCells count="23">
    <mergeCell ref="B1:J1"/>
    <mergeCell ref="B7:J7"/>
    <mergeCell ref="E35:G35"/>
    <mergeCell ref="E36:G36"/>
    <mergeCell ref="F9:F12"/>
    <mergeCell ref="G9:G12"/>
    <mergeCell ref="F13:F16"/>
    <mergeCell ref="G13:G16"/>
    <mergeCell ref="I9:I12"/>
    <mergeCell ref="I13:I16"/>
    <mergeCell ref="F25:F28"/>
    <mergeCell ref="G25:G28"/>
    <mergeCell ref="I25:I28"/>
    <mergeCell ref="F29:F32"/>
    <mergeCell ref="G29:G32"/>
    <mergeCell ref="I29:I32"/>
    <mergeCell ref="F17:F20"/>
    <mergeCell ref="G17:G20"/>
    <mergeCell ref="I17:I20"/>
    <mergeCell ref="F21:F24"/>
    <mergeCell ref="G21:G24"/>
    <mergeCell ref="I21:I24"/>
    <mergeCell ref="H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J11" sqref="J11"/>
    </sheetView>
  </sheetViews>
  <sheetFormatPr defaultRowHeight="15"/>
  <sheetData>
    <row r="1" spans="1:6" ht="16.5" thickBot="1">
      <c r="A1" s="69" t="s">
        <v>149</v>
      </c>
      <c r="B1" s="70" t="s">
        <v>150</v>
      </c>
      <c r="C1" s="71"/>
      <c r="D1" s="71"/>
      <c r="E1" s="71"/>
      <c r="F1" s="72"/>
    </row>
    <row r="2" spans="1:6" ht="15.75">
      <c r="A2" s="73"/>
      <c r="B2" s="69" t="s">
        <v>151</v>
      </c>
      <c r="C2" s="69" t="s">
        <v>152</v>
      </c>
      <c r="D2" s="69" t="s">
        <v>153</v>
      </c>
      <c r="E2" s="74" t="s">
        <v>154</v>
      </c>
      <c r="F2" s="69" t="s">
        <v>155</v>
      </c>
    </row>
    <row r="3" spans="1:6" ht="16.5" thickBot="1">
      <c r="A3" s="75"/>
      <c r="B3" s="75"/>
      <c r="C3" s="75"/>
      <c r="D3" s="75"/>
      <c r="E3" s="76" t="s">
        <v>156</v>
      </c>
      <c r="F3" s="75"/>
    </row>
    <row r="4" spans="1:6" ht="16.5" thickBot="1">
      <c r="A4" s="77">
        <v>1</v>
      </c>
      <c r="B4" s="76">
        <v>2</v>
      </c>
      <c r="C4" s="76">
        <v>3</v>
      </c>
      <c r="D4" s="76">
        <v>4</v>
      </c>
      <c r="E4" s="76">
        <v>5</v>
      </c>
      <c r="F4" s="76">
        <v>6</v>
      </c>
    </row>
    <row r="5" spans="1:6" ht="32.25" thickBot="1">
      <c r="A5" s="78" t="s">
        <v>157</v>
      </c>
      <c r="B5" s="79" t="s">
        <v>158</v>
      </c>
      <c r="C5" s="79" t="s">
        <v>158</v>
      </c>
      <c r="D5" s="79" t="s">
        <v>158</v>
      </c>
      <c r="E5" s="79">
        <v>1</v>
      </c>
      <c r="F5" s="79">
        <v>1.1100000000000001</v>
      </c>
    </row>
    <row r="6" spans="1:6" ht="16.5" thickBot="1">
      <c r="A6" s="80">
        <v>0.5</v>
      </c>
      <c r="B6" s="79" t="s">
        <v>158</v>
      </c>
      <c r="C6" s="79" t="s">
        <v>158</v>
      </c>
      <c r="D6" s="79" t="s">
        <v>158</v>
      </c>
      <c r="E6" s="79">
        <v>1.02</v>
      </c>
      <c r="F6" s="79">
        <v>1.1399999999999999</v>
      </c>
    </row>
    <row r="7" spans="1:6" ht="16.5" thickBot="1">
      <c r="A7" s="80">
        <v>1.5</v>
      </c>
      <c r="B7" s="79" t="s">
        <v>158</v>
      </c>
      <c r="C7" s="79" t="s">
        <v>158</v>
      </c>
      <c r="D7" s="79" t="s">
        <v>158</v>
      </c>
      <c r="E7" s="79">
        <v>1.05</v>
      </c>
      <c r="F7" s="79">
        <v>1.17</v>
      </c>
    </row>
    <row r="8" spans="1:6" ht="16.5" thickBot="1">
      <c r="A8" s="80">
        <v>2.5</v>
      </c>
      <c r="B8" s="79" t="s">
        <v>158</v>
      </c>
      <c r="C8" s="79" t="s">
        <v>158</v>
      </c>
      <c r="D8" s="79" t="s">
        <v>158</v>
      </c>
      <c r="E8" s="79">
        <v>1.08</v>
      </c>
      <c r="F8" s="79">
        <v>1.2</v>
      </c>
    </row>
    <row r="9" spans="1:6" ht="16.5" thickBot="1">
      <c r="A9" s="80">
        <v>3.5</v>
      </c>
      <c r="B9" s="79" t="s">
        <v>158</v>
      </c>
      <c r="C9" s="79" t="s">
        <v>158</v>
      </c>
      <c r="D9" s="79" t="s">
        <v>158</v>
      </c>
      <c r="E9" s="79">
        <v>1.1100000000000001</v>
      </c>
      <c r="F9" s="79">
        <v>1.23</v>
      </c>
    </row>
    <row r="10" spans="1:6" ht="16.5" thickBot="1">
      <c r="A10" s="80">
        <v>4.5</v>
      </c>
      <c r="B10" s="79" t="s">
        <v>158</v>
      </c>
      <c r="C10" s="79" t="s">
        <v>158</v>
      </c>
      <c r="D10" s="79" t="s">
        <v>158</v>
      </c>
      <c r="E10" s="79">
        <v>1.1399999999999999</v>
      </c>
      <c r="F10" s="79">
        <v>1.29</v>
      </c>
    </row>
    <row r="11" spans="1:6" ht="16.5" thickBot="1">
      <c r="A11" s="80">
        <v>5.5</v>
      </c>
      <c r="B11" s="79" t="s">
        <v>158</v>
      </c>
      <c r="C11" s="79" t="s">
        <v>158</v>
      </c>
      <c r="D11" s="79" t="s">
        <v>158</v>
      </c>
      <c r="E11" s="79">
        <v>1.17</v>
      </c>
      <c r="F11" s="79">
        <v>1.32</v>
      </c>
    </row>
    <row r="12" spans="1:6" ht="16.5" thickBot="1">
      <c r="A12" s="80">
        <v>7.5</v>
      </c>
      <c r="B12" s="79" t="s">
        <v>158</v>
      </c>
      <c r="C12" s="79" t="s">
        <v>158</v>
      </c>
      <c r="D12" s="79" t="s">
        <v>158</v>
      </c>
      <c r="E12" s="79">
        <v>1.2</v>
      </c>
      <c r="F12" s="79">
        <v>1.35</v>
      </c>
    </row>
    <row r="13" spans="1:6" ht="16.5" thickBot="1">
      <c r="A13" s="80">
        <v>9.5</v>
      </c>
      <c r="B13" s="79" t="s">
        <v>158</v>
      </c>
      <c r="C13" s="79" t="s">
        <v>158</v>
      </c>
      <c r="D13" s="79" t="s">
        <v>158</v>
      </c>
      <c r="E13" s="79">
        <v>1.23</v>
      </c>
      <c r="F13" s="79">
        <v>1.38</v>
      </c>
    </row>
    <row r="14" spans="1:6" ht="16.5" thickBot="1">
      <c r="A14" s="80">
        <v>12.5</v>
      </c>
      <c r="B14" s="79" t="s">
        <v>158</v>
      </c>
      <c r="C14" s="79" t="s">
        <v>158</v>
      </c>
      <c r="D14" s="79" t="s">
        <v>158</v>
      </c>
      <c r="E14" s="79">
        <v>1.26</v>
      </c>
      <c r="F14" s="79">
        <v>1.42</v>
      </c>
    </row>
    <row r="15" spans="1:6" ht="16.5" thickBot="1">
      <c r="A15" s="80">
        <v>15.5</v>
      </c>
      <c r="B15" s="79" t="s">
        <v>158</v>
      </c>
      <c r="C15" s="79" t="s">
        <v>158</v>
      </c>
      <c r="D15" s="79">
        <v>1</v>
      </c>
      <c r="E15" s="79">
        <v>1.29</v>
      </c>
      <c r="F15" s="79">
        <v>1.46</v>
      </c>
    </row>
    <row r="16" spans="1:6" ht="16.5" thickBot="1">
      <c r="A16" s="80">
        <v>19.5</v>
      </c>
      <c r="B16" s="79" t="s">
        <v>158</v>
      </c>
      <c r="C16" s="79" t="s">
        <v>158</v>
      </c>
      <c r="D16" s="79">
        <v>1.02</v>
      </c>
      <c r="E16" s="79">
        <v>1.32</v>
      </c>
      <c r="F16" s="79">
        <v>1.5</v>
      </c>
    </row>
    <row r="17" spans="1:6" ht="16.5" thickBot="1">
      <c r="A17" s="80">
        <v>24.5</v>
      </c>
      <c r="B17" s="79" t="s">
        <v>158</v>
      </c>
      <c r="C17" s="79" t="s">
        <v>158</v>
      </c>
      <c r="D17" s="79">
        <v>1.05</v>
      </c>
      <c r="E17" s="79">
        <v>1.35</v>
      </c>
      <c r="F17" s="79">
        <v>1.54</v>
      </c>
    </row>
    <row r="18" spans="1:6" ht="16.5" thickBot="1">
      <c r="A18" s="80">
        <v>31.5</v>
      </c>
      <c r="B18" s="79" t="s">
        <v>158</v>
      </c>
      <c r="C18" s="79" t="s">
        <v>158</v>
      </c>
      <c r="D18" s="79">
        <v>1.08</v>
      </c>
      <c r="E18" s="79">
        <v>1.38</v>
      </c>
      <c r="F18" s="79">
        <v>1.58</v>
      </c>
    </row>
    <row r="19" spans="1:6" ht="16.5" thickBot="1">
      <c r="A19" s="80">
        <v>39.5</v>
      </c>
      <c r="B19" s="79" t="s">
        <v>158</v>
      </c>
      <c r="C19" s="79" t="s">
        <v>158</v>
      </c>
      <c r="D19" s="79">
        <v>1.1100000000000001</v>
      </c>
      <c r="E19" s="79">
        <v>1.42</v>
      </c>
      <c r="F19" s="79">
        <v>1.62</v>
      </c>
    </row>
    <row r="20" spans="1:6" ht="16.5" thickBot="1">
      <c r="A20" s="80">
        <v>49.5</v>
      </c>
      <c r="B20" s="79" t="s">
        <v>158</v>
      </c>
      <c r="C20" s="79" t="s">
        <v>158</v>
      </c>
      <c r="D20" s="79">
        <v>1.1399999999999999</v>
      </c>
      <c r="E20" s="79">
        <v>1.46</v>
      </c>
      <c r="F20" s="79">
        <v>1.66</v>
      </c>
    </row>
    <row r="21" spans="1:6" ht="16.5" thickBot="1">
      <c r="A21" s="80">
        <v>62.5</v>
      </c>
      <c r="B21" s="79" t="s">
        <v>158</v>
      </c>
      <c r="C21" s="79">
        <v>1</v>
      </c>
      <c r="D21" s="79">
        <v>1.17</v>
      </c>
      <c r="E21" s="79">
        <v>1.5</v>
      </c>
      <c r="F21" s="79" t="s">
        <v>158</v>
      </c>
    </row>
    <row r="22" spans="1:6" ht="16.5" thickBot="1">
      <c r="A22" s="80">
        <v>79.5</v>
      </c>
      <c r="B22" s="79" t="s">
        <v>158</v>
      </c>
      <c r="C22" s="79">
        <v>1.02</v>
      </c>
      <c r="D22" s="79">
        <v>1.2</v>
      </c>
      <c r="E22" s="79">
        <v>1.54</v>
      </c>
      <c r="F22" s="79" t="s">
        <v>158</v>
      </c>
    </row>
    <row r="23" spans="1:6" ht="16.5" thickBot="1">
      <c r="A23" s="80">
        <v>99.5</v>
      </c>
      <c r="B23" s="79" t="s">
        <v>158</v>
      </c>
      <c r="C23" s="79">
        <v>1.05</v>
      </c>
      <c r="D23" s="79">
        <v>1.23</v>
      </c>
      <c r="E23" s="79">
        <v>1.58</v>
      </c>
      <c r="F23" s="79" t="s">
        <v>158</v>
      </c>
    </row>
    <row r="24" spans="1:6" ht="16.5" thickBot="1">
      <c r="A24" s="80">
        <v>124.5</v>
      </c>
      <c r="B24" s="79" t="s">
        <v>158</v>
      </c>
      <c r="C24" s="79">
        <v>1.08</v>
      </c>
      <c r="D24" s="79">
        <v>1.26</v>
      </c>
      <c r="E24" s="79">
        <v>1.62</v>
      </c>
      <c r="F24" s="79" t="s">
        <v>158</v>
      </c>
    </row>
    <row r="25" spans="1:6" ht="16.5" thickBot="1">
      <c r="A25" s="80">
        <v>159.5</v>
      </c>
      <c r="B25" s="79" t="s">
        <v>158</v>
      </c>
      <c r="C25" s="79">
        <v>1.1100000000000001</v>
      </c>
      <c r="D25" s="79">
        <v>1.29</v>
      </c>
      <c r="E25" s="79">
        <v>1.66</v>
      </c>
      <c r="F25" s="79" t="s">
        <v>158</v>
      </c>
    </row>
    <row r="26" spans="1:6" ht="16.5" thickBot="1">
      <c r="A26" s="80">
        <v>199.5</v>
      </c>
      <c r="B26" s="79">
        <v>1</v>
      </c>
      <c r="C26" s="79">
        <v>1.1399999999999999</v>
      </c>
      <c r="D26" s="79">
        <v>1.32</v>
      </c>
      <c r="E26" s="79">
        <v>1.7</v>
      </c>
      <c r="F26" s="79" t="s">
        <v>158</v>
      </c>
    </row>
    <row r="27" spans="1:6" ht="16.5" thickBot="1">
      <c r="A27" s="80">
        <v>250</v>
      </c>
      <c r="B27" s="79">
        <v>1.02</v>
      </c>
      <c r="C27" s="79">
        <v>1.17</v>
      </c>
      <c r="D27" s="79">
        <v>1.35</v>
      </c>
      <c r="E27" s="79">
        <v>1.74</v>
      </c>
      <c r="F27" s="79" t="s">
        <v>158</v>
      </c>
    </row>
    <row r="28" spans="1:6" ht="16.5" thickBot="1">
      <c r="A28" s="80">
        <v>319.5</v>
      </c>
      <c r="B28" s="79">
        <v>1.05</v>
      </c>
      <c r="C28" s="79">
        <v>1.2</v>
      </c>
      <c r="D28" s="79">
        <v>1.38</v>
      </c>
      <c r="E28" s="79">
        <v>1.78</v>
      </c>
      <c r="F28" s="79" t="s">
        <v>158</v>
      </c>
    </row>
    <row r="29" spans="1:6" ht="16.5" thickBot="1">
      <c r="A29" s="80">
        <v>399.5</v>
      </c>
      <c r="B29" s="79">
        <v>1.08</v>
      </c>
      <c r="C29" s="79">
        <v>1.23</v>
      </c>
      <c r="D29" s="79">
        <v>1.42</v>
      </c>
      <c r="E29" s="79">
        <v>1.82</v>
      </c>
      <c r="F29" s="79" t="s">
        <v>158</v>
      </c>
    </row>
    <row r="30" spans="1:6" ht="16.5" thickBot="1">
      <c r="A30" s="80">
        <v>499.5</v>
      </c>
      <c r="B30" s="79">
        <v>1.1100000000000001</v>
      </c>
      <c r="C30" s="79">
        <v>1.26</v>
      </c>
      <c r="D30" s="79">
        <v>1.46</v>
      </c>
      <c r="E30" s="79">
        <v>1.86</v>
      </c>
      <c r="F30" s="79" t="s">
        <v>158</v>
      </c>
    </row>
    <row r="31" spans="1:6" ht="16.5" thickBot="1">
      <c r="A31" s="80">
        <v>629.5</v>
      </c>
      <c r="B31" s="79">
        <v>1.1399999999999999</v>
      </c>
      <c r="C31" s="79">
        <v>1.29</v>
      </c>
      <c r="D31" s="79">
        <v>1.5</v>
      </c>
      <c r="E31" s="79" t="s">
        <v>158</v>
      </c>
      <c r="F31" s="79" t="s">
        <v>158</v>
      </c>
    </row>
    <row r="32" spans="1:6" ht="16.5" thickBot="1">
      <c r="A32" s="80">
        <v>799.5</v>
      </c>
      <c r="B32" s="79">
        <v>1.17</v>
      </c>
      <c r="C32" s="79">
        <v>1.32</v>
      </c>
      <c r="D32" s="79">
        <v>1.54</v>
      </c>
      <c r="E32" s="79" t="s">
        <v>158</v>
      </c>
      <c r="F32" s="79" t="s">
        <v>158</v>
      </c>
    </row>
    <row r="33" spans="1:6" ht="16.5" thickBot="1">
      <c r="A33" s="80">
        <v>999.5</v>
      </c>
      <c r="B33" s="79">
        <v>1.2</v>
      </c>
      <c r="C33" s="79">
        <v>1.35</v>
      </c>
      <c r="D33" s="79">
        <v>1.58</v>
      </c>
      <c r="E33" s="79" t="s">
        <v>158</v>
      </c>
      <c r="F33" s="79" t="s">
        <v>158</v>
      </c>
    </row>
    <row r="34" spans="1:6" ht="16.5" thickBot="1">
      <c r="A34" s="80">
        <v>1249.5</v>
      </c>
      <c r="B34" s="79">
        <v>1.23</v>
      </c>
      <c r="C34" s="79">
        <v>1.38</v>
      </c>
      <c r="D34" s="79">
        <v>1.62</v>
      </c>
      <c r="E34" s="79" t="s">
        <v>158</v>
      </c>
      <c r="F34" s="79" t="s">
        <v>158</v>
      </c>
    </row>
    <row r="35" spans="1:6" ht="16.5" thickBot="1">
      <c r="A35" s="80">
        <v>1599.5</v>
      </c>
      <c r="B35" s="79">
        <v>1.26</v>
      </c>
      <c r="C35" s="79">
        <v>1.42</v>
      </c>
      <c r="D35" s="79">
        <v>1.66</v>
      </c>
      <c r="E35" s="79" t="s">
        <v>158</v>
      </c>
      <c r="F35" s="79" t="s">
        <v>158</v>
      </c>
    </row>
    <row r="36" spans="1:6" ht="16.5" thickBot="1">
      <c r="A36" s="80">
        <v>1999.5</v>
      </c>
      <c r="B36" s="79">
        <v>1.29</v>
      </c>
      <c r="C36" s="79">
        <v>1.46</v>
      </c>
      <c r="D36" s="79">
        <v>1.72</v>
      </c>
      <c r="E36" s="79" t="s">
        <v>158</v>
      </c>
      <c r="F36" s="79" t="s">
        <v>158</v>
      </c>
    </row>
    <row r="37" spans="1:6" ht="16.5" thickBot="1">
      <c r="A37" s="80">
        <v>2399.5</v>
      </c>
      <c r="B37" s="79">
        <v>1.32</v>
      </c>
      <c r="C37" s="79">
        <v>1.5</v>
      </c>
      <c r="D37" s="79">
        <v>1.76</v>
      </c>
      <c r="E37" s="79" t="s">
        <v>158</v>
      </c>
      <c r="F37" s="79" t="s">
        <v>158</v>
      </c>
    </row>
  </sheetData>
  <mergeCells count="6">
    <mergeCell ref="A1:A3"/>
    <mergeCell ref="B1:F1"/>
    <mergeCell ref="B2:B3"/>
    <mergeCell ref="C2:C3"/>
    <mergeCell ref="D2:D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І КЛ</vt:lpstr>
      <vt:lpstr>ім. 1 клас</vt:lpstr>
      <vt:lpstr>ІІ КЛ</vt:lpstr>
      <vt:lpstr>ім.2 клас</vt:lpstr>
      <vt:lpstr>ІІІ КЛ</vt:lpstr>
      <vt:lpstr>ім. 3 клас</vt:lpstr>
      <vt:lpstr>IV КЛ</vt:lpstr>
      <vt:lpstr>ім . 4 кл</vt:lpstr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2019-04-16T16:07:30Z</dcterms:modified>
</cp:coreProperties>
</file>